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u_Sarah/Downloads/Results/CaseStudy1/DifferentCost/"/>
    </mc:Choice>
  </mc:AlternateContent>
  <xr:revisionPtr revIDLastSave="0" documentId="13_ncr:1_{CD5DF3EE-55B9-B348-B908-AACAA0F250F1}" xr6:coauthVersionLast="46" xr6:coauthVersionMax="46" xr10:uidLastSave="{00000000-0000-0000-0000-000000000000}"/>
  <bookViews>
    <workbookView xWindow="0" yWindow="460" windowWidth="25600" windowHeight="15540" activeTab="2" xr2:uid="{00000000-000D-0000-FFFF-FFFF00000000}"/>
  </bookViews>
  <sheets>
    <sheet name="90" sheetId="8" r:id="rId1"/>
    <sheet name="95" sheetId="12" r:id="rId2"/>
    <sheet name="99" sheetId="11" r:id="rId3"/>
    <sheet name="list" sheetId="7" r:id="rId4"/>
  </sheets>
  <definedNames>
    <definedName name="_xlnm._FilterDatabase" localSheetId="0" hidden="1">'90'!$A$2:$AA$35</definedName>
  </definedNames>
  <calcPr calcId="191029"/>
</workbook>
</file>

<file path=xl/calcChain.xml><?xml version="1.0" encoding="utf-8"?>
<calcChain xmlns="http://schemas.openxmlformats.org/spreadsheetml/2006/main">
  <c r="AA4" i="11" l="1"/>
  <c r="AA5" i="11"/>
  <c r="AA6" i="11"/>
  <c r="AA7" i="11"/>
  <c r="AA8" i="11"/>
  <c r="AA9" i="11"/>
  <c r="AA10" i="11"/>
  <c r="AA11" i="11"/>
  <c r="AA12" i="11"/>
  <c r="AA13" i="11"/>
  <c r="AA14" i="11"/>
  <c r="AA15" i="11"/>
  <c r="AA16" i="11"/>
  <c r="AA17" i="11"/>
  <c r="AA18" i="11"/>
  <c r="AA19" i="11"/>
  <c r="AA20" i="11"/>
  <c r="AA21" i="11"/>
  <c r="AA22" i="11"/>
  <c r="AA23" i="11"/>
  <c r="AA24" i="11"/>
  <c r="AA25" i="11"/>
  <c r="AA26" i="11"/>
  <c r="AA27" i="11"/>
  <c r="AA28" i="11"/>
  <c r="AA29" i="11"/>
  <c r="AA30" i="11"/>
  <c r="AA31" i="11"/>
  <c r="AA32" i="11"/>
  <c r="AA33" i="11"/>
  <c r="AA34" i="11"/>
  <c r="AA35" i="11"/>
  <c r="AA3" i="11"/>
  <c r="AA4" i="12"/>
  <c r="AA5" i="12"/>
  <c r="AA6" i="12"/>
  <c r="AA7" i="12"/>
  <c r="AA8" i="12"/>
  <c r="AA9" i="12"/>
  <c r="AA10" i="12"/>
  <c r="AA11" i="12"/>
  <c r="AA12" i="12"/>
  <c r="AA13" i="12"/>
  <c r="AA14" i="12"/>
  <c r="AA15" i="12"/>
  <c r="AA16" i="12"/>
  <c r="AA17" i="12"/>
  <c r="AA18" i="12"/>
  <c r="AA19" i="12"/>
  <c r="AA20" i="12"/>
  <c r="AA21" i="12"/>
  <c r="AA22" i="12"/>
  <c r="AA23" i="12"/>
  <c r="AA24" i="12"/>
  <c r="AA25" i="12"/>
  <c r="AA26" i="12"/>
  <c r="AA27" i="12"/>
  <c r="AA28" i="12"/>
  <c r="AA29" i="12"/>
  <c r="AA30" i="12"/>
  <c r="AA31" i="12"/>
  <c r="AA32" i="12"/>
  <c r="AA33" i="12"/>
  <c r="AA34" i="12"/>
  <c r="AA35" i="12"/>
  <c r="AA3" i="12"/>
  <c r="V36" i="11" l="1"/>
  <c r="T36" i="11"/>
  <c r="Y35" i="11"/>
  <c r="X35" i="11"/>
  <c r="Z35" i="11" s="1"/>
  <c r="P35" i="11"/>
  <c r="O35" i="11"/>
  <c r="N35" i="11"/>
  <c r="Q35" i="11" s="1"/>
  <c r="Y34" i="11"/>
  <c r="X34" i="11"/>
  <c r="Z34" i="11" s="1"/>
  <c r="P34" i="11"/>
  <c r="O34" i="11"/>
  <c r="N34" i="11"/>
  <c r="Y33" i="11"/>
  <c r="X33" i="11"/>
  <c r="Z33" i="11" s="1"/>
  <c r="P33" i="11"/>
  <c r="O33" i="11"/>
  <c r="N33" i="11"/>
  <c r="Z32" i="11"/>
  <c r="Y32" i="11"/>
  <c r="X32" i="11"/>
  <c r="P32" i="11"/>
  <c r="O32" i="11"/>
  <c r="Q32" i="11" s="1"/>
  <c r="N32" i="11"/>
  <c r="Y31" i="11"/>
  <c r="X31" i="11"/>
  <c r="Z31" i="11" s="1"/>
  <c r="P31" i="11"/>
  <c r="O31" i="11"/>
  <c r="N31" i="11"/>
  <c r="Y30" i="11"/>
  <c r="X30" i="11"/>
  <c r="Z30" i="11" s="1"/>
  <c r="P30" i="11"/>
  <c r="O30" i="11"/>
  <c r="N30" i="11"/>
  <c r="Z29" i="11"/>
  <c r="Y29" i="11"/>
  <c r="X29" i="11"/>
  <c r="P29" i="11"/>
  <c r="Q29" i="11" s="1"/>
  <c r="O29" i="11"/>
  <c r="N29" i="11"/>
  <c r="Y28" i="11"/>
  <c r="X28" i="11"/>
  <c r="Z28" i="11" s="1"/>
  <c r="P28" i="11"/>
  <c r="O28" i="11"/>
  <c r="N28" i="11"/>
  <c r="Y27" i="11"/>
  <c r="X27" i="11"/>
  <c r="Z27" i="11" s="1"/>
  <c r="P27" i="11"/>
  <c r="O27" i="11"/>
  <c r="N27" i="11"/>
  <c r="Y26" i="11"/>
  <c r="X26" i="11"/>
  <c r="Z26" i="11" s="1"/>
  <c r="Q26" i="11"/>
  <c r="P26" i="11"/>
  <c r="O26" i="11"/>
  <c r="N26" i="11"/>
  <c r="Z25" i="11"/>
  <c r="Y25" i="11"/>
  <c r="X25" i="11"/>
  <c r="P25" i="11"/>
  <c r="O25" i="11"/>
  <c r="N25" i="11"/>
  <c r="Y24" i="11"/>
  <c r="X24" i="11"/>
  <c r="Z24" i="11" s="1"/>
  <c r="P24" i="11"/>
  <c r="O24" i="11"/>
  <c r="N24" i="11"/>
  <c r="Y23" i="11"/>
  <c r="X23" i="11"/>
  <c r="Z23" i="11" s="1"/>
  <c r="P23" i="11"/>
  <c r="O23" i="11"/>
  <c r="N23" i="11"/>
  <c r="Q23" i="11" s="1"/>
  <c r="Y22" i="11"/>
  <c r="X22" i="11"/>
  <c r="Z22" i="11" s="1"/>
  <c r="P22" i="11"/>
  <c r="O22" i="11"/>
  <c r="Q22" i="11" s="1"/>
  <c r="N22" i="11"/>
  <c r="Y21" i="11"/>
  <c r="X21" i="11"/>
  <c r="Z21" i="11" s="1"/>
  <c r="P21" i="11"/>
  <c r="O21" i="11"/>
  <c r="N21" i="11"/>
  <c r="Z20" i="11"/>
  <c r="Y20" i="11"/>
  <c r="X20" i="11"/>
  <c r="P20" i="11"/>
  <c r="O20" i="11"/>
  <c r="N20" i="11"/>
  <c r="Y19" i="11"/>
  <c r="X19" i="11"/>
  <c r="Z19" i="11" s="1"/>
  <c r="P19" i="11"/>
  <c r="O19" i="11"/>
  <c r="N19" i="11"/>
  <c r="Y18" i="11"/>
  <c r="X18" i="11"/>
  <c r="Z18" i="11" s="1"/>
  <c r="P18" i="11"/>
  <c r="O18" i="11"/>
  <c r="N18" i="11"/>
  <c r="Q18" i="11" s="1"/>
  <c r="Y17" i="11"/>
  <c r="X17" i="11"/>
  <c r="Z17" i="11" s="1"/>
  <c r="P17" i="11"/>
  <c r="Q17" i="11" s="1"/>
  <c r="O17" i="11"/>
  <c r="N17" i="11"/>
  <c r="Z16" i="11"/>
  <c r="Y16" i="11"/>
  <c r="X16" i="11"/>
  <c r="P16" i="11"/>
  <c r="O16" i="11"/>
  <c r="Q16" i="11" s="1"/>
  <c r="N16" i="11"/>
  <c r="Y15" i="11"/>
  <c r="X15" i="11"/>
  <c r="Z15" i="11" s="1"/>
  <c r="P15" i="11"/>
  <c r="O15" i="11"/>
  <c r="N15" i="11"/>
  <c r="Y14" i="11"/>
  <c r="X14" i="11"/>
  <c r="Z14" i="11" s="1"/>
  <c r="P14" i="11"/>
  <c r="O14" i="11"/>
  <c r="N14" i="11"/>
  <c r="Q14" i="11" s="1"/>
  <c r="Z13" i="11"/>
  <c r="Y13" i="11"/>
  <c r="X13" i="11"/>
  <c r="P13" i="11"/>
  <c r="Q13" i="11" s="1"/>
  <c r="O13" i="11"/>
  <c r="N13" i="11"/>
  <c r="Y12" i="11"/>
  <c r="X12" i="11"/>
  <c r="Z12" i="11" s="1"/>
  <c r="P12" i="11"/>
  <c r="O12" i="11"/>
  <c r="N12" i="11"/>
  <c r="Y11" i="11"/>
  <c r="X11" i="11"/>
  <c r="Z11" i="11" s="1"/>
  <c r="P11" i="11"/>
  <c r="O11" i="11"/>
  <c r="N11" i="11"/>
  <c r="Y10" i="11"/>
  <c r="X10" i="11"/>
  <c r="Z10" i="11" s="1"/>
  <c r="Q10" i="11"/>
  <c r="P10" i="11"/>
  <c r="O10" i="11"/>
  <c r="N10" i="11"/>
  <c r="Z9" i="11"/>
  <c r="Y9" i="11"/>
  <c r="X9" i="11"/>
  <c r="P9" i="11"/>
  <c r="O9" i="11"/>
  <c r="N9" i="11"/>
  <c r="Y8" i="11"/>
  <c r="X8" i="11"/>
  <c r="Z8" i="11" s="1"/>
  <c r="P8" i="11"/>
  <c r="O8" i="11"/>
  <c r="N8" i="11"/>
  <c r="Y7" i="11"/>
  <c r="X7" i="11"/>
  <c r="Z7" i="11" s="1"/>
  <c r="P7" i="11"/>
  <c r="O7" i="11"/>
  <c r="N7" i="11"/>
  <c r="Q7" i="11" s="1"/>
  <c r="Y6" i="11"/>
  <c r="X6" i="11"/>
  <c r="Z6" i="11" s="1"/>
  <c r="P6" i="11"/>
  <c r="O6" i="11"/>
  <c r="Q6" i="11" s="1"/>
  <c r="N6" i="11"/>
  <c r="Y5" i="11"/>
  <c r="X5" i="11"/>
  <c r="Z5" i="11" s="1"/>
  <c r="P5" i="11"/>
  <c r="O5" i="11"/>
  <c r="N5" i="11"/>
  <c r="Z4" i="11"/>
  <c r="Y4" i="11"/>
  <c r="X4" i="11"/>
  <c r="P4" i="11"/>
  <c r="O4" i="11"/>
  <c r="N4" i="11"/>
  <c r="Y3" i="11"/>
  <c r="X3" i="11"/>
  <c r="Z3" i="11" s="1"/>
  <c r="P3" i="11"/>
  <c r="O3" i="11"/>
  <c r="N3" i="11"/>
  <c r="Q3" i="11" l="1"/>
  <c r="Q9" i="11"/>
  <c r="Q12" i="11"/>
  <c r="Q19" i="11"/>
  <c r="Q25" i="11"/>
  <c r="Q28" i="11"/>
  <c r="Q31" i="11"/>
  <c r="Q5" i="11"/>
  <c r="Q8" i="11"/>
  <c r="Q15" i="11"/>
  <c r="Q21" i="11"/>
  <c r="Q24" i="11"/>
  <c r="Q33" i="11"/>
  <c r="Q34" i="11"/>
  <c r="Q4" i="11"/>
  <c r="Q11" i="11"/>
  <c r="Q20" i="11"/>
  <c r="Q27" i="11"/>
  <c r="Q30" i="11"/>
  <c r="Z37" i="11"/>
  <c r="Z36" i="11"/>
  <c r="X36" i="11"/>
  <c r="V36" i="12" l="1"/>
  <c r="T36" i="12"/>
  <c r="Y35" i="12"/>
  <c r="X35" i="12"/>
  <c r="Z35" i="12" s="1"/>
  <c r="P35" i="12"/>
  <c r="O35" i="12"/>
  <c r="N35" i="12"/>
  <c r="Q35" i="12" s="1"/>
  <c r="Y34" i="12"/>
  <c r="X34" i="12"/>
  <c r="Z34" i="12" s="1"/>
  <c r="P34" i="12"/>
  <c r="O34" i="12"/>
  <c r="N34" i="12"/>
  <c r="Q34" i="12" s="1"/>
  <c r="Y33" i="12"/>
  <c r="X33" i="12"/>
  <c r="Z33" i="12" s="1"/>
  <c r="P33" i="12"/>
  <c r="O33" i="12"/>
  <c r="N33" i="12"/>
  <c r="Z32" i="12"/>
  <c r="Y32" i="12"/>
  <c r="X32" i="12"/>
  <c r="P32" i="12"/>
  <c r="O32" i="12"/>
  <c r="Q32" i="12" s="1"/>
  <c r="N32" i="12"/>
  <c r="Y31" i="12"/>
  <c r="X31" i="12"/>
  <c r="Z31" i="12" s="1"/>
  <c r="P31" i="12"/>
  <c r="O31" i="12"/>
  <c r="N31" i="12"/>
  <c r="Y30" i="12"/>
  <c r="X30" i="12"/>
  <c r="Z30" i="12" s="1"/>
  <c r="P30" i="12"/>
  <c r="O30" i="12"/>
  <c r="N30" i="12"/>
  <c r="Q30" i="12" s="1"/>
  <c r="Y29" i="12"/>
  <c r="X29" i="12"/>
  <c r="Z29" i="12" s="1"/>
  <c r="P29" i="12"/>
  <c r="Q29" i="12" s="1"/>
  <c r="O29" i="12"/>
  <c r="N29" i="12"/>
  <c r="Z28" i="12"/>
  <c r="Y28" i="12"/>
  <c r="X28" i="12"/>
  <c r="P28" i="12"/>
  <c r="O28" i="12"/>
  <c r="N28" i="12"/>
  <c r="Y27" i="12"/>
  <c r="X27" i="12"/>
  <c r="Z27" i="12" s="1"/>
  <c r="P27" i="12"/>
  <c r="O27" i="12"/>
  <c r="N27" i="12"/>
  <c r="Y26" i="12"/>
  <c r="X26" i="12"/>
  <c r="Z26" i="12" s="1"/>
  <c r="Q26" i="12"/>
  <c r="P26" i="12"/>
  <c r="O26" i="12"/>
  <c r="N26" i="12"/>
  <c r="Z25" i="12"/>
  <c r="Y25" i="12"/>
  <c r="X25" i="12"/>
  <c r="P25" i="12"/>
  <c r="O25" i="12"/>
  <c r="N25" i="12"/>
  <c r="Y24" i="12"/>
  <c r="X24" i="12"/>
  <c r="Z24" i="12" s="1"/>
  <c r="P24" i="12"/>
  <c r="O24" i="12"/>
  <c r="N24" i="12"/>
  <c r="Y23" i="12"/>
  <c r="X23" i="12"/>
  <c r="Z23" i="12" s="1"/>
  <c r="P23" i="12"/>
  <c r="O23" i="12"/>
  <c r="N23" i="12"/>
  <c r="Q23" i="12" s="1"/>
  <c r="Y22" i="12"/>
  <c r="X22" i="12"/>
  <c r="Z22" i="12" s="1"/>
  <c r="P22" i="12"/>
  <c r="Q22" i="12" s="1"/>
  <c r="O22" i="12"/>
  <c r="N22" i="12"/>
  <c r="Z21" i="12"/>
  <c r="Y21" i="12"/>
  <c r="X21" i="12"/>
  <c r="P21" i="12"/>
  <c r="O21" i="12"/>
  <c r="N21" i="12"/>
  <c r="Y20" i="12"/>
  <c r="X20" i="12"/>
  <c r="Z20" i="12" s="1"/>
  <c r="P20" i="12"/>
  <c r="O20" i="12"/>
  <c r="N20" i="12"/>
  <c r="Y19" i="12"/>
  <c r="X19" i="12"/>
  <c r="Z19" i="12" s="1"/>
  <c r="P19" i="12"/>
  <c r="O19" i="12"/>
  <c r="N19" i="12"/>
  <c r="Q19" i="12" s="1"/>
  <c r="Y18" i="12"/>
  <c r="X18" i="12"/>
  <c r="Z18" i="12" s="1"/>
  <c r="P18" i="12"/>
  <c r="O18" i="12"/>
  <c r="N18" i="12"/>
  <c r="Q18" i="12" s="1"/>
  <c r="Y17" i="12"/>
  <c r="X17" i="12"/>
  <c r="Z17" i="12" s="1"/>
  <c r="P17" i="12"/>
  <c r="O17" i="12"/>
  <c r="N17" i="12"/>
  <c r="Z16" i="12"/>
  <c r="Y16" i="12"/>
  <c r="X16" i="12"/>
  <c r="P16" i="12"/>
  <c r="O16" i="12"/>
  <c r="Q16" i="12" s="1"/>
  <c r="N16" i="12"/>
  <c r="Y15" i="12"/>
  <c r="X15" i="12"/>
  <c r="Z15" i="12" s="1"/>
  <c r="P15" i="12"/>
  <c r="O15" i="12"/>
  <c r="N15" i="12"/>
  <c r="Y14" i="12"/>
  <c r="X14" i="12"/>
  <c r="Z14" i="12" s="1"/>
  <c r="P14" i="12"/>
  <c r="O14" i="12"/>
  <c r="N14" i="12"/>
  <c r="Q14" i="12" s="1"/>
  <c r="Y13" i="12"/>
  <c r="X13" i="12"/>
  <c r="Z13" i="12" s="1"/>
  <c r="P13" i="12"/>
  <c r="Q13" i="12" s="1"/>
  <c r="O13" i="12"/>
  <c r="N13" i="12"/>
  <c r="Z12" i="12"/>
  <c r="Y12" i="12"/>
  <c r="X12" i="12"/>
  <c r="P12" i="12"/>
  <c r="O12" i="12"/>
  <c r="N12" i="12"/>
  <c r="Y11" i="12"/>
  <c r="X11" i="12"/>
  <c r="Z11" i="12" s="1"/>
  <c r="P11" i="12"/>
  <c r="O11" i="12"/>
  <c r="N11" i="12"/>
  <c r="Y10" i="12"/>
  <c r="X10" i="12"/>
  <c r="Z10" i="12" s="1"/>
  <c r="Q10" i="12"/>
  <c r="P10" i="12"/>
  <c r="O10" i="12"/>
  <c r="N10" i="12"/>
  <c r="Z9" i="12"/>
  <c r="Y9" i="12"/>
  <c r="X9" i="12"/>
  <c r="P9" i="12"/>
  <c r="O9" i="12"/>
  <c r="N9" i="12"/>
  <c r="Y8" i="12"/>
  <c r="X8" i="12"/>
  <c r="Z8" i="12" s="1"/>
  <c r="P8" i="12"/>
  <c r="O8" i="12"/>
  <c r="N8" i="12"/>
  <c r="Y7" i="12"/>
  <c r="X7" i="12"/>
  <c r="Z7" i="12" s="1"/>
  <c r="P7" i="12"/>
  <c r="O7" i="12"/>
  <c r="N7" i="12"/>
  <c r="Q7" i="12" s="1"/>
  <c r="Y6" i="12"/>
  <c r="X6" i="12"/>
  <c r="Z6" i="12" s="1"/>
  <c r="P6" i="12"/>
  <c r="O6" i="12"/>
  <c r="Q6" i="12" s="1"/>
  <c r="N6" i="12"/>
  <c r="Y5" i="12"/>
  <c r="X5" i="12"/>
  <c r="Z5" i="12" s="1"/>
  <c r="P5" i="12"/>
  <c r="O5" i="12"/>
  <c r="N5" i="12"/>
  <c r="Z4" i="12"/>
  <c r="Y4" i="12"/>
  <c r="X4" i="12"/>
  <c r="P4" i="12"/>
  <c r="O4" i="12"/>
  <c r="N4" i="12"/>
  <c r="Y3" i="12"/>
  <c r="X3" i="12"/>
  <c r="Z3" i="12" s="1"/>
  <c r="P3" i="12"/>
  <c r="O3" i="12"/>
  <c r="N3" i="12"/>
  <c r="Q3" i="12" l="1"/>
  <c r="Q9" i="12"/>
  <c r="Q12" i="12"/>
  <c r="Q25" i="12"/>
  <c r="Q28" i="12"/>
  <c r="Q5" i="12"/>
  <c r="Q8" i="12"/>
  <c r="Q15" i="12"/>
  <c r="Q21" i="12"/>
  <c r="Q24" i="12"/>
  <c r="Q31" i="12"/>
  <c r="Q4" i="12"/>
  <c r="Q11" i="12"/>
  <c r="Q17" i="12"/>
  <c r="Q20" i="12"/>
  <c r="Q27" i="12"/>
  <c r="Q33" i="12"/>
  <c r="X36" i="12"/>
  <c r="Z37" i="12"/>
  <c r="Z36" i="12"/>
  <c r="V36" i="8" l="1"/>
  <c r="T36" i="8"/>
  <c r="X36" i="8" l="1"/>
  <c r="X4" i="8"/>
  <c r="Z4" i="8" s="1"/>
  <c r="X5" i="8"/>
  <c r="Z5" i="8" s="1"/>
  <c r="X6" i="8"/>
  <c r="Z6" i="8" s="1"/>
  <c r="X7" i="8"/>
  <c r="Z7" i="8" s="1"/>
  <c r="X8" i="8"/>
  <c r="Z8" i="8" s="1"/>
  <c r="X9" i="8"/>
  <c r="Z9" i="8" s="1"/>
  <c r="X10" i="8"/>
  <c r="Z10" i="8" s="1"/>
  <c r="X11" i="8"/>
  <c r="Z11" i="8" s="1"/>
  <c r="X12" i="8"/>
  <c r="Z12" i="8" s="1"/>
  <c r="X13" i="8"/>
  <c r="Z13" i="8" s="1"/>
  <c r="X14" i="8"/>
  <c r="Z14" i="8" s="1"/>
  <c r="X15" i="8"/>
  <c r="Z15" i="8" s="1"/>
  <c r="X16" i="8"/>
  <c r="Z16" i="8" s="1"/>
  <c r="X17" i="8"/>
  <c r="Z17" i="8" s="1"/>
  <c r="X18" i="8"/>
  <c r="Z18" i="8" s="1"/>
  <c r="X19" i="8"/>
  <c r="Z19" i="8" s="1"/>
  <c r="X20" i="8"/>
  <c r="Z20" i="8" s="1"/>
  <c r="X21" i="8"/>
  <c r="Z21" i="8" s="1"/>
  <c r="X22" i="8"/>
  <c r="Z22" i="8" s="1"/>
  <c r="X23" i="8"/>
  <c r="Z23" i="8" s="1"/>
  <c r="X24" i="8"/>
  <c r="Z24" i="8" s="1"/>
  <c r="X25" i="8"/>
  <c r="Z25" i="8" s="1"/>
  <c r="X26" i="8"/>
  <c r="Z26" i="8" s="1"/>
  <c r="X27" i="8"/>
  <c r="Z27" i="8" s="1"/>
  <c r="X28" i="8"/>
  <c r="Z28" i="8" s="1"/>
  <c r="X29" i="8"/>
  <c r="Z29" i="8" s="1"/>
  <c r="X30" i="8"/>
  <c r="Z30" i="8" s="1"/>
  <c r="X31" i="8"/>
  <c r="Z31" i="8" s="1"/>
  <c r="X32" i="8"/>
  <c r="Z32" i="8" s="1"/>
  <c r="X33" i="8"/>
  <c r="Z33" i="8" s="1"/>
  <c r="X34" i="8"/>
  <c r="Z34" i="8" s="1"/>
  <c r="X35" i="8"/>
  <c r="Z35" i="8" s="1"/>
  <c r="X3" i="8"/>
  <c r="Z3" i="8" s="1"/>
  <c r="Z36" i="8" l="1"/>
  <c r="Z37" i="8"/>
  <c r="Y35" i="8"/>
  <c r="P35" i="8"/>
  <c r="O35" i="8"/>
  <c r="N35" i="8"/>
  <c r="Y34" i="8"/>
  <c r="P34" i="8"/>
  <c r="O34" i="8"/>
  <c r="N34" i="8"/>
  <c r="Y33" i="8"/>
  <c r="P33" i="8"/>
  <c r="O33" i="8"/>
  <c r="N33" i="8"/>
  <c r="Y32" i="8"/>
  <c r="P32" i="8"/>
  <c r="O32" i="8"/>
  <c r="N32" i="8"/>
  <c r="Y31" i="8"/>
  <c r="P31" i="8"/>
  <c r="O31" i="8"/>
  <c r="N31" i="8"/>
  <c r="Y30" i="8"/>
  <c r="P30" i="8"/>
  <c r="O30" i="8"/>
  <c r="N30" i="8"/>
  <c r="Y29" i="8"/>
  <c r="P29" i="8"/>
  <c r="O29" i="8"/>
  <c r="Q29" i="8" s="1"/>
  <c r="AA29" i="8" s="1"/>
  <c r="N29" i="8"/>
  <c r="Y28" i="8"/>
  <c r="P28" i="8"/>
  <c r="O28" i="8"/>
  <c r="N28" i="8"/>
  <c r="Y27" i="8"/>
  <c r="P27" i="8"/>
  <c r="O27" i="8"/>
  <c r="N27" i="8"/>
  <c r="Y26" i="8"/>
  <c r="P26" i="8"/>
  <c r="O26" i="8"/>
  <c r="N26" i="8"/>
  <c r="Y25" i="8"/>
  <c r="P25" i="8"/>
  <c r="O25" i="8"/>
  <c r="N25" i="8"/>
  <c r="Y24" i="8"/>
  <c r="P24" i="8"/>
  <c r="O24" i="8"/>
  <c r="N24" i="8"/>
  <c r="Y23" i="8"/>
  <c r="P23" i="8"/>
  <c r="O23" i="8"/>
  <c r="N23" i="8"/>
  <c r="Y22" i="8"/>
  <c r="P22" i="8"/>
  <c r="O22" i="8"/>
  <c r="N22" i="8"/>
  <c r="Y21" i="8"/>
  <c r="P21" i="8"/>
  <c r="O21" i="8"/>
  <c r="N21" i="8"/>
  <c r="Y20" i="8"/>
  <c r="P20" i="8"/>
  <c r="O20" i="8"/>
  <c r="N20" i="8"/>
  <c r="Y19" i="8"/>
  <c r="P19" i="8"/>
  <c r="O19" i="8"/>
  <c r="N19" i="8"/>
  <c r="Y18" i="8"/>
  <c r="P18" i="8"/>
  <c r="O18" i="8"/>
  <c r="N18" i="8"/>
  <c r="Y17" i="8"/>
  <c r="P17" i="8"/>
  <c r="O17" i="8"/>
  <c r="N17" i="8"/>
  <c r="Y16" i="8"/>
  <c r="P16" i="8"/>
  <c r="O16" i="8"/>
  <c r="N16" i="8"/>
  <c r="Y15" i="8"/>
  <c r="P15" i="8"/>
  <c r="O15" i="8"/>
  <c r="N15" i="8"/>
  <c r="Y14" i="8"/>
  <c r="P14" i="8"/>
  <c r="O14" i="8"/>
  <c r="N14" i="8"/>
  <c r="Y13" i="8"/>
  <c r="P13" i="8"/>
  <c r="O13" i="8"/>
  <c r="N13" i="8"/>
  <c r="Y12" i="8"/>
  <c r="P12" i="8"/>
  <c r="O12" i="8"/>
  <c r="N12" i="8"/>
  <c r="Y11" i="8"/>
  <c r="P11" i="8"/>
  <c r="O11" i="8"/>
  <c r="N11" i="8"/>
  <c r="Y10" i="8"/>
  <c r="P10" i="8"/>
  <c r="O10" i="8"/>
  <c r="N10" i="8"/>
  <c r="Y9" i="8"/>
  <c r="P9" i="8"/>
  <c r="O9" i="8"/>
  <c r="N9" i="8"/>
  <c r="Y8" i="8"/>
  <c r="P8" i="8"/>
  <c r="O8" i="8"/>
  <c r="N8" i="8"/>
  <c r="Y7" i="8"/>
  <c r="P7" i="8"/>
  <c r="O7" i="8"/>
  <c r="N7" i="8"/>
  <c r="Y6" i="8"/>
  <c r="P6" i="8"/>
  <c r="O6" i="8"/>
  <c r="N6" i="8"/>
  <c r="Y5" i="8"/>
  <c r="P5" i="8"/>
  <c r="O5" i="8"/>
  <c r="N5" i="8"/>
  <c r="Y4" i="8"/>
  <c r="P4" i="8"/>
  <c r="O4" i="8"/>
  <c r="N4" i="8"/>
  <c r="Y3" i="8"/>
  <c r="P3" i="8"/>
  <c r="O3" i="8"/>
  <c r="N3" i="8"/>
  <c r="Q9" i="8" l="1"/>
  <c r="AA9" i="8" s="1"/>
  <c r="Q13" i="8"/>
  <c r="AA13" i="8" s="1"/>
  <c r="Q24" i="8"/>
  <c r="AA24" i="8" s="1"/>
  <c r="Q25" i="8"/>
  <c r="AA25" i="8" s="1"/>
  <c r="Q31" i="8"/>
  <c r="AA31" i="8" s="1"/>
  <c r="Q5" i="8"/>
  <c r="AA5" i="8" s="1"/>
  <c r="Q19" i="8"/>
  <c r="AA19" i="8" s="1"/>
  <c r="Q21" i="8"/>
  <c r="AA21" i="8" s="1"/>
  <c r="Q7" i="8"/>
  <c r="AA7" i="8" s="1"/>
  <c r="Q16" i="8"/>
  <c r="AA16" i="8" s="1"/>
  <c r="Q17" i="8"/>
  <c r="AA17" i="8" s="1"/>
  <c r="Q27" i="8"/>
  <c r="AA27" i="8" s="1"/>
  <c r="Q3" i="8"/>
  <c r="AA3" i="8" s="1"/>
  <c r="Q15" i="8"/>
  <c r="AA15" i="8" s="1"/>
  <c r="Q35" i="8"/>
  <c r="AA35" i="8" s="1"/>
  <c r="Q4" i="8"/>
  <c r="AA4" i="8" s="1"/>
  <c r="Q10" i="8"/>
  <c r="AA10" i="8" s="1"/>
  <c r="Q11" i="8"/>
  <c r="AA11" i="8" s="1"/>
  <c r="Q23" i="8"/>
  <c r="AA23" i="8" s="1"/>
  <c r="Q32" i="8"/>
  <c r="AA32" i="8" s="1"/>
  <c r="Q33" i="8"/>
  <c r="AA33" i="8" s="1"/>
  <c r="Q18" i="8"/>
  <c r="AA18" i="8" s="1"/>
  <c r="Q26" i="8"/>
  <c r="AA26" i="8" s="1"/>
  <c r="Q34" i="8"/>
  <c r="AA34" i="8" s="1"/>
  <c r="Q6" i="8"/>
  <c r="AA6" i="8" s="1"/>
  <c r="Q12" i="8"/>
  <c r="AA12" i="8" s="1"/>
  <c r="Q20" i="8"/>
  <c r="AA20" i="8" s="1"/>
  <c r="Q28" i="8"/>
  <c r="AA28" i="8" s="1"/>
  <c r="Q8" i="8"/>
  <c r="AA8" i="8" s="1"/>
  <c r="Q14" i="8"/>
  <c r="AA14" i="8" s="1"/>
  <c r="Q22" i="8"/>
  <c r="AA22" i="8" s="1"/>
  <c r="Q30" i="8"/>
  <c r="AA30" i="8" s="1"/>
</calcChain>
</file>

<file path=xl/sharedStrings.xml><?xml version="1.0" encoding="utf-8"?>
<sst xmlns="http://schemas.openxmlformats.org/spreadsheetml/2006/main" count="918" uniqueCount="246">
  <si>
    <t>pAlarm1</t>
  </si>
  <si>
    <t>pPharmacy1</t>
  </si>
  <si>
    <t>pAnalysis1</t>
  </si>
  <si>
    <t>prop1</t>
  </si>
  <si>
    <t>reqBound1</t>
  </si>
  <si>
    <t>prop2</t>
  </si>
  <si>
    <t>reqBound2</t>
  </si>
  <si>
    <t>prop3</t>
  </si>
  <si>
    <t>reqBound3</t>
  </si>
  <si>
    <t>reqSat1</t>
  </si>
  <si>
    <t>reqSat2</t>
  </si>
  <si>
    <t>reqSat3</t>
  </si>
  <si>
    <t>0.385976426332646</t>
  </si>
  <si>
    <t>.3821166620693195</t>
  </si>
  <si>
    <t>0.07346604000000002</t>
  </si>
  <si>
    <t>.0690580776000000</t>
  </si>
  <si>
    <t>4.656E-4</t>
  </si>
  <si>
    <t>.0004562880000000</t>
  </si>
  <si>
    <t>0.093822068288934</t>
  </si>
  <si>
    <t>.0872545235087086</t>
  </si>
  <si>
    <t>0.07511095999999996</t>
  </si>
  <si>
    <t>.0728576312000000</t>
  </si>
  <si>
    <t>7.440000000000007E-5</t>
  </si>
  <si>
    <t>.0000758880000000</t>
  </si>
  <si>
    <t>0.40476793760834767</t>
  </si>
  <si>
    <t>.4169109757365981</t>
  </si>
  <si>
    <t>0.13501120000000003</t>
  </si>
  <si>
    <t>.1215100800000000</t>
  </si>
  <si>
    <t>4.6800000000000005E-4</t>
  </si>
  <si>
    <t>.0004399200000000</t>
  </si>
  <si>
    <t>7.520000000000007E-5</t>
  </si>
  <si>
    <t>0.17129617551410783</t>
  </si>
  <si>
    <t>.1764350607795310</t>
  </si>
  <si>
    <t>0.18825808000000005</t>
  </si>
  <si>
    <t>.2052013072000000</t>
  </si>
  <si>
    <t>1.3120000000000013E-4</t>
  </si>
  <si>
    <t>.0001508800000000</t>
  </si>
  <si>
    <t>0.17199280484972512</t>
  </si>
  <si>
    <t>.1926319414316921</t>
  </si>
  <si>
    <t>0.08938624000000002</t>
  </si>
  <si>
    <t>.0929616896000000</t>
  </si>
  <si>
    <t>1.5360000000000013E-4</t>
  </si>
  <si>
    <t>.0001689600000000</t>
  </si>
  <si>
    <t>1.1160000000000011E-4</t>
  </si>
  <si>
    <t>0.3645923948060934</t>
  </si>
  <si>
    <t>.4010516342867027</t>
  </si>
  <si>
    <t>0.14786048</t>
  </si>
  <si>
    <t>.1715181568000000</t>
  </si>
  <si>
    <t>3.872E-4</t>
  </si>
  <si>
    <t>.0003678400000000</t>
  </si>
  <si>
    <t>0.2671401589042543</t>
  </si>
  <si>
    <t>.2804971668494670</t>
  </si>
  <si>
    <t>0.08045440000000004</t>
  </si>
  <si>
    <t>.0780407680000000</t>
  </si>
  <si>
    <t>2.659999999999998E-4</t>
  </si>
  <si>
    <t>.0003138800000000</t>
  </si>
  <si>
    <t>0.4395665287229544</t>
  </si>
  <si>
    <t>.4175882022868066</t>
  </si>
  <si>
    <t>0.20430420000000007</t>
  </si>
  <si>
    <t>.2349498300000001</t>
  </si>
  <si>
    <t>4.980000000000001E-4</t>
  </si>
  <si>
    <t>.0005378400000000</t>
  </si>
  <si>
    <t>0.5007480104191323</t>
  </si>
  <si>
    <t>.5207779308358975</t>
  </si>
  <si>
    <t>0.08529832000000004</t>
  </si>
  <si>
    <t>.0818863872000000</t>
  </si>
  <si>
    <t>7.447999999999998E-4</t>
  </si>
  <si>
    <t>.0008639680000000</t>
  </si>
  <si>
    <t>0.17174410468050136</t>
  </si>
  <si>
    <t>.1940708382889665</t>
  </si>
  <si>
    <t>0.12935703999999998</t>
  </si>
  <si>
    <t>.1358248920000000</t>
  </si>
  <si>
    <t>1.4560000000000015E-4</t>
  </si>
  <si>
    <t>.0001412320000000</t>
  </si>
  <si>
    <t>0.049155211873243676</t>
  </si>
  <si>
    <t>.0447312428046517</t>
  </si>
  <si>
    <t>0.11774511999999997</t>
  </si>
  <si>
    <t>.1130353152000000</t>
  </si>
  <si>
    <t>3.6800000000000034E-5</t>
  </si>
  <si>
    <t>.0000338560000000</t>
  </si>
  <si>
    <t>0.5130328953117308</t>
  </si>
  <si>
    <t>.6464214480927808</t>
  </si>
  <si>
    <t>0.15087979999999998</t>
  </si>
  <si>
    <t>.1795469620000000</t>
  </si>
  <si>
    <t>7.119999999999999E-4</t>
  </si>
  <si>
    <t>.0007476000000000</t>
  </si>
  <si>
    <t>0.2940778475290741</t>
  </si>
  <si>
    <t>.3440710816090166</t>
  </si>
  <si>
    <t>0.10510495999999996</t>
  </si>
  <si>
    <t>.1156154560000000</t>
  </si>
  <si>
    <t>2.943999999999999E-4</t>
  </si>
  <si>
    <t>.0002826240000000</t>
  </si>
  <si>
    <t>4.5240000000000005E-4</t>
  </si>
  <si>
    <t>0.2374925830176091</t>
  </si>
  <si>
    <t>.2921158771116591</t>
  </si>
  <si>
    <t>0.13643124</t>
  </si>
  <si>
    <t>.1241524284000000</t>
  </si>
  <si>
    <t>2.136000000000002E-4</t>
  </si>
  <si>
    <t>.0002200080000000</t>
  </si>
  <si>
    <t>0.4048530840203194</t>
  </si>
  <si>
    <t>.4615325157831641</t>
  </si>
  <si>
    <t>0.12390987999999996</t>
  </si>
  <si>
    <t>.1338226704000000</t>
  </si>
  <si>
    <t>4.7320000000000006E-4</t>
  </si>
  <si>
    <t>.0005631080000000</t>
  </si>
  <si>
    <t>0.40485299401205876</t>
  </si>
  <si>
    <t>.4250956437126617</t>
  </si>
  <si>
    <t>0.14356587999999998</t>
  </si>
  <si>
    <t>.1406945624000000</t>
  </si>
  <si>
    <t>.0005205200000000</t>
  </si>
  <si>
    <t>0.48555080172332454</t>
  </si>
  <si>
    <t>.5438168979301234</t>
  </si>
  <si>
    <t>0.21595536000000007</t>
  </si>
  <si>
    <t>.2267531280000001</t>
  </si>
  <si>
    <t>5.904000000000001E-4</t>
  </si>
  <si>
    <t>.0006907680000000</t>
  </si>
  <si>
    <t>0.3653271376762339</t>
  </si>
  <si>
    <t>.3762869518065209</t>
  </si>
  <si>
    <t>0.08290712000000004</t>
  </si>
  <si>
    <t>.1003176152000000</t>
  </si>
  <si>
    <t>4.2679999999999997E-4</t>
  </si>
  <si>
    <t>.0005676440000000</t>
  </si>
  <si>
    <t>0.1345476105440076</t>
  </si>
  <si>
    <t>.1601116565473690</t>
  </si>
  <si>
    <t>0.08116643999999998</t>
  </si>
  <si>
    <t>.0909064128000000</t>
  </si>
  <si>
    <t>.0001383840000000</t>
  </si>
  <si>
    <t>0.4559578909000484</t>
  </si>
  <si>
    <t>.6155431527150653</t>
  </si>
  <si>
    <t>0.19279960000000004</t>
  </si>
  <si>
    <t>.2332875160000000</t>
  </si>
  <si>
    <t>5.440000000000001E-4</t>
  </si>
  <si>
    <t>.0006201600000000</t>
  </si>
  <si>
    <t>0.4859064403961532</t>
  </si>
  <si>
    <t>.4907655048001147</t>
  </si>
  <si>
    <t>0.15616728000000005</t>
  </si>
  <si>
    <t>.1749073536000000</t>
  </si>
  <si>
    <t>6.192000000000002E-4</t>
  </si>
  <si>
    <t>.0008049600000000</t>
  </si>
  <si>
    <t>0.40451249001210515</t>
  </si>
  <si>
    <t>.4732796133141630</t>
  </si>
  <si>
    <t>0.16329316000000002</t>
  </si>
  <si>
    <t>.2090152448000000</t>
  </si>
  <si>
    <t>.0005474040000000</t>
  </si>
  <si>
    <t>0.36508241034493016</t>
  </si>
  <si>
    <t>.4855596057587571</t>
  </si>
  <si>
    <t>0.08313824000000003</t>
  </si>
  <si>
    <t>.0773185632000000</t>
  </si>
  <si>
    <t>4.135999999999999E-4</t>
  </si>
  <si>
    <t>.0005666320000000</t>
  </si>
  <si>
    <t>0.23717469650044065</t>
  </si>
  <si>
    <t>.2324312025704318</t>
  </si>
  <si>
    <t>0.19554144</t>
  </si>
  <si>
    <t>.2131401696000000</t>
  </si>
  <si>
    <t>2.0160000000000018E-4</t>
  </si>
  <si>
    <t>.0002580480000000</t>
  </si>
  <si>
    <t>0.09361430689088976</t>
  </si>
  <si>
    <t>.1310600296472457</t>
  </si>
  <si>
    <t>0.13967192000000003</t>
  </si>
  <si>
    <t>.1759866192000000</t>
  </si>
  <si>
    <t>6.880000000000006E-5</t>
  </si>
  <si>
    <t>.0000646720000000</t>
  </si>
  <si>
    <t>0.3419395841431857</t>
  </si>
  <si>
    <t>.3590365633503449</t>
  </si>
  <si>
    <t>0.20540799999999998</t>
  </si>
  <si>
    <t>.2382732800000000</t>
  </si>
  <si>
    <t>3.2E-4</t>
  </si>
  <si>
    <t>.0003520000000000</t>
  </si>
  <si>
    <t>0.26645337694322274</t>
  </si>
  <si>
    <t>.2557952418654937</t>
  </si>
  <si>
    <t>0.15827920000000004</t>
  </si>
  <si>
    <t>.2089285440000000</t>
  </si>
  <si>
    <t>2.3799999999999982E-4</t>
  </si>
  <si>
    <t>.0002998800000000</t>
  </si>
  <si>
    <t>0.2932018744144239</t>
  </si>
  <si>
    <t>.4016865679477607</t>
  </si>
  <si>
    <t>0.20335039999999996</t>
  </si>
  <si>
    <t>.1992833920000000</t>
  </si>
  <si>
    <t>2.559999999999999E-4</t>
  </si>
  <si>
    <t>.0002995200000000</t>
  </si>
  <si>
    <t>0.4236869625457671</t>
  </si>
  <si>
    <t>.4363975714221401</t>
  </si>
  <si>
    <t>0.07482992000000004</t>
  </si>
  <si>
    <t>.1047618880000000</t>
  </si>
  <si>
    <t>5.488E-4</t>
  </si>
  <si>
    <t>.0006860000000000</t>
  </si>
  <si>
    <t>0.2673461848041166</t>
  </si>
  <si>
    <t>.2914073414364870</t>
  </si>
  <si>
    <t>0.03847696000000002</t>
  </si>
  <si>
    <t>.0465571216000000</t>
  </si>
  <si>
    <t>2.743999999999998E-4</t>
  </si>
  <si>
    <t>.0003841600000000</t>
  </si>
  <si>
    <t>0.49923684485621345</t>
  </si>
  <si>
    <t>.5791147400332075</t>
  </si>
  <si>
    <t>0.20805003999999994</t>
  </si>
  <si>
    <t>.2663040511999998</t>
  </si>
  <si>
    <t>6.155999999999999E-4</t>
  </si>
  <si>
    <t>.0008556840000000</t>
  </si>
  <si>
    <t>0.09385159801718329</t>
  </si>
  <si>
    <t>.1004212098783861</t>
  </si>
  <si>
    <t>0.09413768000000006</t>
  </si>
  <si>
    <t>.1120238392000001</t>
  </si>
  <si>
    <t>.0001030240000000</t>
  </si>
  <si>
    <t>0.26734604468953155</t>
  </si>
  <si>
    <t>.2619991237957408</t>
  </si>
  <si>
    <t>0.06229096000000002</t>
  </si>
  <si>
    <t>.0840927960000000</t>
  </si>
  <si>
    <t>.0002798880000000</t>
  </si>
  <si>
    <t>Non-Uniform</t>
  </si>
  <si>
    <t>Uniform</t>
  </si>
  <si>
    <t>violated</t>
  </si>
  <si>
    <t>satisfied</t>
  </si>
  <si>
    <t>Decision</t>
  </si>
  <si>
    <t>ID</t>
  </si>
  <si>
    <t>Best</t>
  </si>
  <si>
    <t>obs1</t>
  </si>
  <si>
    <t>obs2</t>
  </si>
  <si>
    <t>obs2-obs1</t>
  </si>
  <si>
    <t>% additional obs for uniform</t>
  </si>
  <si>
    <t>MEAN</t>
  </si>
  <si>
    <t>STANDARD DEVIATION</t>
  </si>
  <si>
    <t>Total</t>
  </si>
  <si>
    <t>coluor</t>
  </si>
  <si>
    <t>T Budget</t>
  </si>
  <si>
    <t>R Budget</t>
  </si>
  <si>
    <t>Seed</t>
  </si>
  <si>
    <t>int Numbers for obs file</t>
  </si>
  <si>
    <t>same obs file</t>
  </si>
  <si>
    <t>yes</t>
  </si>
  <si>
    <t>pAlarm1
cost</t>
  </si>
  <si>
    <t>pPharmacy1
cost</t>
  </si>
  <si>
    <t>pAnalysis1
cost</t>
  </si>
  <si>
    <t>Violated</t>
  </si>
  <si>
    <t>Satisfied</t>
  </si>
  <si>
    <t>Exhausting</t>
  </si>
  <si>
    <t>#obs</t>
  </si>
  <si>
    <t>0bs2-obs1</t>
  </si>
  <si>
    <t>-</t>
  </si>
  <si>
    <t>=</t>
  </si>
  <si>
    <t>same obs file number</t>
  </si>
  <si>
    <t>flag</t>
  </si>
  <si>
    <t>Flag</t>
  </si>
  <si>
    <t>Cost</t>
  </si>
  <si>
    <t>bounds</t>
  </si>
  <si>
    <t>properties values</t>
  </si>
  <si>
    <t>props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</si>
</sst>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7" x14ac:knownFonts="1"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8"/>
      <name val="Monaco"/>
      <family val="2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Border="1"/>
    <xf numFmtId="0" fontId="0" fillId="0" borderId="1" xfId="0" applyFill="1" applyBorder="1" applyAlignment="1">
      <alignment horizontal="center" vertical="center"/>
    </xf>
    <xf numFmtId="1" fontId="0" fillId="0" borderId="0" xfId="0" applyNumberFormat="1"/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1" fontId="1" fillId="0" borderId="1" xfId="1" applyNumberFormat="1" applyFont="1" applyBorder="1" applyAlignment="1">
      <alignment horizontal="center" vertical="center"/>
    </xf>
    <xf numFmtId="1" fontId="0" fillId="0" borderId="0" xfId="1" applyNumberFormat="1" applyFont="1"/>
    <xf numFmtId="164" fontId="1" fillId="0" borderId="1" xfId="0" applyNumberFormat="1" applyFont="1" applyBorder="1" applyAlignment="1">
      <alignment horizontal="center" vertical="center"/>
    </xf>
    <xf numFmtId="0" fontId="4" fillId="2" borderId="0" xfId="0" applyFont="1" applyFill="1"/>
    <xf numFmtId="1" fontId="0" fillId="0" borderId="2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3" fontId="4" fillId="2" borderId="0" xfId="0" applyNumberFormat="1" applyFont="1" applyFill="1" applyAlignment="1">
      <alignment horizontal="center" vertical="center"/>
    </xf>
    <xf numFmtId="1" fontId="0" fillId="0" borderId="0" xfId="1" applyNumberFormat="1" applyFont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4" fontId="0" fillId="3" borderId="1" xfId="1" applyNumberFormat="1" applyFont="1" applyFill="1" applyBorder="1" applyAlignment="1">
      <alignment horizontal="center" vertical="center"/>
    </xf>
    <xf numFmtId="1" fontId="0" fillId="3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" fontId="0" fillId="5" borderId="1" xfId="1" applyNumberFormat="1" applyFon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0" borderId="1" xfId="0" applyBorder="1"/>
    <xf numFmtId="0" fontId="0" fillId="5" borderId="1" xfId="0" applyFill="1" applyBorder="1"/>
    <xf numFmtId="0" fontId="0" fillId="6" borderId="1" xfId="0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09BCB-97BE-E84E-8497-45EFFE5F29FF}">
  <dimension ref="A1:AA46"/>
  <sheetViews>
    <sheetView topLeftCell="D17" workbookViewId="0">
      <selection activeCell="H3" sqref="H3:M35"/>
    </sheetView>
  </sheetViews>
  <sheetFormatPr baseColWidth="10" defaultColWidth="8.83203125" defaultRowHeight="15" x14ac:dyDescent="0.2"/>
  <cols>
    <col min="1" max="1" width="3.5" customWidth="1"/>
    <col min="2" max="2" width="8.6640625" bestFit="1" customWidth="1"/>
    <col min="3" max="3" width="11.83203125" bestFit="1" customWidth="1"/>
    <col min="4" max="4" width="10.6640625" bestFit="1" customWidth="1"/>
    <col min="5" max="7" width="10.6640625" customWidth="1"/>
    <col min="8" max="9" width="23.6640625" customWidth="1"/>
    <col min="10" max="10" width="24.5" customWidth="1"/>
    <col min="11" max="13" width="20.1640625" customWidth="1"/>
    <col min="14" max="17" width="7.83203125" customWidth="1"/>
    <col min="18" max="18" width="7.83203125" style="4" customWidth="1"/>
    <col min="19" max="19" width="3.5" customWidth="1"/>
    <col min="20" max="20" width="11.6640625" style="6" bestFit="1" customWidth="1"/>
    <col min="21" max="21" width="11.5" customWidth="1"/>
    <col min="22" max="22" width="12.1640625" style="15" customWidth="1"/>
    <col min="23" max="23" width="11.6640625" customWidth="1"/>
    <col min="24" max="24" width="14" style="6" customWidth="1"/>
    <col min="25" max="25" width="16" customWidth="1"/>
    <col min="26" max="26" width="25.5" customWidth="1"/>
  </cols>
  <sheetData>
    <row r="1" spans="1:27" x14ac:dyDescent="0.2">
      <c r="S1" s="23"/>
      <c r="T1" s="57" t="s">
        <v>208</v>
      </c>
      <c r="U1" s="58"/>
      <c r="V1" s="55" t="s">
        <v>209</v>
      </c>
      <c r="W1" s="56"/>
      <c r="X1" s="8"/>
      <c r="Y1" s="2"/>
      <c r="Z1" s="2"/>
    </row>
    <row r="2" spans="1:27" ht="32" x14ac:dyDescent="0.2">
      <c r="A2" s="1" t="s">
        <v>213</v>
      </c>
      <c r="B2" s="1" t="s">
        <v>0</v>
      </c>
      <c r="C2" s="1" t="s">
        <v>1</v>
      </c>
      <c r="D2" s="1" t="s">
        <v>2</v>
      </c>
      <c r="E2" s="27" t="s">
        <v>229</v>
      </c>
      <c r="F2" s="27" t="s">
        <v>230</v>
      </c>
      <c r="G2" s="28" t="s">
        <v>231</v>
      </c>
      <c r="H2" s="1" t="s">
        <v>3</v>
      </c>
      <c r="I2" s="1" t="s">
        <v>5</v>
      </c>
      <c r="J2" s="1" t="s">
        <v>7</v>
      </c>
      <c r="K2" s="1" t="s">
        <v>4</v>
      </c>
      <c r="L2" s="1" t="s">
        <v>6</v>
      </c>
      <c r="M2" s="1" t="s">
        <v>8</v>
      </c>
      <c r="N2" s="1" t="s">
        <v>9</v>
      </c>
      <c r="O2" s="1" t="s">
        <v>10</v>
      </c>
      <c r="P2" s="1" t="s">
        <v>11</v>
      </c>
      <c r="Q2" s="1" t="s">
        <v>212</v>
      </c>
      <c r="R2" s="1"/>
      <c r="S2" s="1" t="s">
        <v>213</v>
      </c>
      <c r="T2" s="7" t="s">
        <v>215</v>
      </c>
      <c r="U2" s="1" t="s">
        <v>212</v>
      </c>
      <c r="V2" s="12" t="s">
        <v>216</v>
      </c>
      <c r="W2" s="1" t="s">
        <v>212</v>
      </c>
      <c r="X2" s="7" t="s">
        <v>217</v>
      </c>
      <c r="Y2" s="1" t="s">
        <v>214</v>
      </c>
      <c r="Z2" s="24" t="s">
        <v>218</v>
      </c>
      <c r="AA2" s="48" t="s">
        <v>240</v>
      </c>
    </row>
    <row r="3" spans="1:27" x14ac:dyDescent="0.2">
      <c r="A3" s="1">
        <v>1</v>
      </c>
      <c r="B3" s="49">
        <v>0.88</v>
      </c>
      <c r="C3" s="49">
        <v>0.87</v>
      </c>
      <c r="D3" s="49">
        <v>0.97</v>
      </c>
      <c r="E3" s="29">
        <v>3.7</v>
      </c>
      <c r="F3" s="29">
        <v>4.4000000000000004</v>
      </c>
      <c r="G3" s="29">
        <v>2.6</v>
      </c>
      <c r="H3" s="1" t="s">
        <v>12</v>
      </c>
      <c r="I3" s="1" t="s">
        <v>14</v>
      </c>
      <c r="J3" s="1" t="s">
        <v>16</v>
      </c>
      <c r="K3" s="1" t="s">
        <v>13</v>
      </c>
      <c r="L3" s="1" t="s">
        <v>15</v>
      </c>
      <c r="M3" s="1" t="s">
        <v>17</v>
      </c>
      <c r="N3" s="1" t="b">
        <f>IF(K3*1000&lt;H3*1000,FALSE,TRUE)</f>
        <v>0</v>
      </c>
      <c r="O3" s="1" t="b">
        <f t="shared" ref="O3:P18" si="0">IF(L3*1000&lt;I3*1000,FALSE,TRUE)</f>
        <v>0</v>
      </c>
      <c r="P3" s="1" t="b">
        <f t="shared" si="0"/>
        <v>0</v>
      </c>
      <c r="Q3" s="1" t="str">
        <f>IF(OR(N3=FALSE,O3=FALSE,P3=FALSE),"Violated","Satisfied")</f>
        <v>Violated</v>
      </c>
      <c r="R3" s="1"/>
      <c r="S3" s="1">
        <v>1</v>
      </c>
      <c r="T3" s="9">
        <v>30000</v>
      </c>
      <c r="U3" s="1" t="s">
        <v>232</v>
      </c>
      <c r="V3" s="12">
        <v>40000</v>
      </c>
      <c r="W3" s="1" t="s">
        <v>232</v>
      </c>
      <c r="X3" s="7">
        <f>V3-T3</f>
        <v>10000</v>
      </c>
      <c r="Y3" s="5" t="str">
        <f>IF(V3=T3,"=",IF(V3&lt;T3,"Uniform","Non-Uniform"))</f>
        <v>Non-Uniform</v>
      </c>
      <c r="Z3" s="25">
        <f>(X3*100)/T3</f>
        <v>33.333333333333336</v>
      </c>
      <c r="AA3" t="str">
        <f>IF(AND(Q3=U3,Q3=W3),"","X")</f>
        <v/>
      </c>
    </row>
    <row r="4" spans="1:27" x14ac:dyDescent="0.2">
      <c r="A4" s="35">
        <v>2</v>
      </c>
      <c r="B4" s="54">
        <v>0.98</v>
      </c>
      <c r="C4" s="54">
        <v>0.96</v>
      </c>
      <c r="D4" s="54">
        <v>0.93</v>
      </c>
      <c r="E4" s="36">
        <v>1.6</v>
      </c>
      <c r="F4" s="36">
        <v>1.9</v>
      </c>
      <c r="G4" s="36">
        <v>1.5</v>
      </c>
      <c r="H4" s="35" t="s">
        <v>18</v>
      </c>
      <c r="I4" s="35" t="s">
        <v>20</v>
      </c>
      <c r="J4" s="35" t="s">
        <v>22</v>
      </c>
      <c r="K4" s="35" t="s">
        <v>19</v>
      </c>
      <c r="L4" s="35" t="s">
        <v>21</v>
      </c>
      <c r="M4" s="35" t="s">
        <v>23</v>
      </c>
      <c r="N4" s="35" t="b">
        <f t="shared" ref="N4:P35" si="1">IF(K4*1000&lt;H4*1000,FALSE,TRUE)</f>
        <v>0</v>
      </c>
      <c r="O4" s="35" t="b">
        <f t="shared" si="0"/>
        <v>0</v>
      </c>
      <c r="P4" s="35" t="b">
        <f t="shared" si="0"/>
        <v>1</v>
      </c>
      <c r="Q4" s="35" t="str">
        <f t="shared" ref="Q4:Q35" si="2">IF(OR(N4=FALSE,O4=FALSE,P4=FALSE),"Violated","Satisfied")</f>
        <v>Violated</v>
      </c>
      <c r="R4" s="35"/>
      <c r="S4" s="35">
        <v>2</v>
      </c>
      <c r="T4" s="37">
        <v>2000</v>
      </c>
      <c r="U4" s="35" t="s">
        <v>210</v>
      </c>
      <c r="V4" s="38">
        <v>3500</v>
      </c>
      <c r="W4" s="35" t="s">
        <v>210</v>
      </c>
      <c r="X4" s="39">
        <f t="shared" ref="X4:X36" si="3">V4-T4</f>
        <v>1500</v>
      </c>
      <c r="Y4" s="35" t="str">
        <f t="shared" ref="Y4:Y35" si="4">IF(V4=T4,"=",IF(V4&lt;T4,"Uniform","Non-Uniform"))</f>
        <v>Non-Uniform</v>
      </c>
      <c r="Z4" s="25">
        <f t="shared" ref="Z4:Z35" si="5">(X4*100)/T4</f>
        <v>75</v>
      </c>
      <c r="AA4" t="str">
        <f t="shared" ref="AA4:AA35" si="6">IF(AND(Q4=U4,Q4=W4),"","X")</f>
        <v/>
      </c>
    </row>
    <row r="5" spans="1:27" x14ac:dyDescent="0.2">
      <c r="A5" s="1">
        <v>3</v>
      </c>
      <c r="B5" s="49">
        <v>0.87</v>
      </c>
      <c r="C5" s="49">
        <v>0.87</v>
      </c>
      <c r="D5" s="49">
        <v>0.9</v>
      </c>
      <c r="E5" s="29">
        <v>2.7</v>
      </c>
      <c r="F5" s="29">
        <v>4.4000000000000004</v>
      </c>
      <c r="G5" s="29">
        <v>4.2</v>
      </c>
      <c r="H5" s="1" t="s">
        <v>24</v>
      </c>
      <c r="I5" s="1" t="s">
        <v>26</v>
      </c>
      <c r="J5" s="1" t="s">
        <v>28</v>
      </c>
      <c r="K5" s="1" t="s">
        <v>25</v>
      </c>
      <c r="L5" s="1" t="s">
        <v>27</v>
      </c>
      <c r="M5" s="1" t="s">
        <v>29</v>
      </c>
      <c r="N5" s="1" t="b">
        <f t="shared" si="1"/>
        <v>1</v>
      </c>
      <c r="O5" s="1" t="b">
        <f t="shared" si="0"/>
        <v>0</v>
      </c>
      <c r="P5" s="1" t="b">
        <f t="shared" si="0"/>
        <v>0</v>
      </c>
      <c r="Q5" s="5" t="str">
        <f t="shared" si="2"/>
        <v>Violated</v>
      </c>
      <c r="R5" s="1"/>
      <c r="S5" s="1">
        <v>3</v>
      </c>
      <c r="T5" s="9">
        <v>30000</v>
      </c>
      <c r="U5" s="1" t="s">
        <v>210</v>
      </c>
      <c r="V5" s="12">
        <v>40000</v>
      </c>
      <c r="W5" s="1" t="s">
        <v>210</v>
      </c>
      <c r="X5" s="7">
        <f t="shared" si="3"/>
        <v>10000</v>
      </c>
      <c r="Y5" s="1" t="str">
        <f t="shared" si="4"/>
        <v>Non-Uniform</v>
      </c>
      <c r="Z5" s="25">
        <f t="shared" si="5"/>
        <v>33.333333333333336</v>
      </c>
      <c r="AA5" t="str">
        <f t="shared" si="6"/>
        <v/>
      </c>
    </row>
    <row r="6" spans="1:27" x14ac:dyDescent="0.2">
      <c r="A6" s="1">
        <v>4</v>
      </c>
      <c r="B6" s="49">
        <v>0.96</v>
      </c>
      <c r="C6" s="49">
        <v>0.9</v>
      </c>
      <c r="D6" s="49">
        <v>0.82</v>
      </c>
      <c r="E6" s="29">
        <v>2.2000000000000002</v>
      </c>
      <c r="F6" s="29">
        <v>3.3</v>
      </c>
      <c r="G6" s="29">
        <v>2.7</v>
      </c>
      <c r="H6" s="1" t="s">
        <v>31</v>
      </c>
      <c r="I6" s="1" t="s">
        <v>33</v>
      </c>
      <c r="J6" s="1" t="s">
        <v>35</v>
      </c>
      <c r="K6" s="1" t="s">
        <v>32</v>
      </c>
      <c r="L6" s="1" t="s">
        <v>34</v>
      </c>
      <c r="M6" s="1" t="s">
        <v>36</v>
      </c>
      <c r="N6" s="1" t="b">
        <f t="shared" si="1"/>
        <v>1</v>
      </c>
      <c r="O6" s="1" t="b">
        <f t="shared" si="0"/>
        <v>1</v>
      </c>
      <c r="P6" s="1" t="b">
        <f t="shared" si="0"/>
        <v>1</v>
      </c>
      <c r="Q6" s="5" t="str">
        <f t="shared" si="2"/>
        <v>Satisfied</v>
      </c>
      <c r="R6" s="1"/>
      <c r="S6" s="1">
        <v>4</v>
      </c>
      <c r="T6" s="9">
        <v>720000</v>
      </c>
      <c r="U6" s="1" t="s">
        <v>233</v>
      </c>
      <c r="V6" s="9">
        <v>2900000</v>
      </c>
      <c r="W6" s="1" t="s">
        <v>233</v>
      </c>
      <c r="X6" s="7">
        <f t="shared" si="3"/>
        <v>2180000</v>
      </c>
      <c r="Y6" s="1" t="str">
        <f t="shared" si="4"/>
        <v>Non-Uniform</v>
      </c>
      <c r="Z6" s="25">
        <f t="shared" si="5"/>
        <v>302.77777777777777</v>
      </c>
      <c r="AA6" t="str">
        <f t="shared" si="6"/>
        <v/>
      </c>
    </row>
    <row r="7" spans="1:27" x14ac:dyDescent="0.2">
      <c r="A7" s="1">
        <v>5</v>
      </c>
      <c r="B7" s="49">
        <v>0.96</v>
      </c>
      <c r="C7" s="49">
        <v>0.81</v>
      </c>
      <c r="D7" s="49">
        <v>0.96</v>
      </c>
      <c r="E7" s="29">
        <v>3.3</v>
      </c>
      <c r="F7" s="29">
        <v>4.7</v>
      </c>
      <c r="G7" s="29">
        <v>3.6</v>
      </c>
      <c r="H7" s="1" t="s">
        <v>37</v>
      </c>
      <c r="I7" s="1" t="s">
        <v>39</v>
      </c>
      <c r="J7" s="1" t="s">
        <v>41</v>
      </c>
      <c r="K7" s="1" t="s">
        <v>38</v>
      </c>
      <c r="L7" s="1" t="s">
        <v>40</v>
      </c>
      <c r="M7" s="1" t="s">
        <v>42</v>
      </c>
      <c r="N7" s="1" t="b">
        <f t="shared" si="1"/>
        <v>1</v>
      </c>
      <c r="O7" s="1" t="b">
        <f t="shared" si="0"/>
        <v>1</v>
      </c>
      <c r="P7" s="1" t="b">
        <f t="shared" si="0"/>
        <v>1</v>
      </c>
      <c r="Q7" s="5" t="str">
        <f t="shared" si="2"/>
        <v>Satisfied</v>
      </c>
      <c r="R7" s="5"/>
      <c r="S7" s="5">
        <v>5</v>
      </c>
      <c r="T7" s="10">
        <v>1830000</v>
      </c>
      <c r="U7" s="5" t="s">
        <v>211</v>
      </c>
      <c r="V7" s="12">
        <v>2030000</v>
      </c>
      <c r="W7" s="1" t="s">
        <v>233</v>
      </c>
      <c r="X7" s="7">
        <f t="shared" si="3"/>
        <v>200000</v>
      </c>
      <c r="Y7" s="1" t="str">
        <f t="shared" si="4"/>
        <v>Non-Uniform</v>
      </c>
      <c r="Z7" s="25">
        <f t="shared" si="5"/>
        <v>10.928961748633879</v>
      </c>
      <c r="AA7" t="str">
        <f t="shared" si="6"/>
        <v/>
      </c>
    </row>
    <row r="8" spans="1:27" x14ac:dyDescent="0.2">
      <c r="A8" s="1">
        <v>6</v>
      </c>
      <c r="B8" s="49">
        <v>0.89</v>
      </c>
      <c r="C8" s="49">
        <v>0.88</v>
      </c>
      <c r="D8" s="49">
        <v>0.88</v>
      </c>
      <c r="E8" s="29">
        <v>3.3</v>
      </c>
      <c r="F8" s="29">
        <v>4.3</v>
      </c>
      <c r="G8" s="29">
        <v>3</v>
      </c>
      <c r="H8" s="1" t="s">
        <v>44</v>
      </c>
      <c r="I8" s="1" t="s">
        <v>46</v>
      </c>
      <c r="J8" s="1" t="s">
        <v>48</v>
      </c>
      <c r="K8" s="1" t="s">
        <v>45</v>
      </c>
      <c r="L8" s="1" t="s">
        <v>47</v>
      </c>
      <c r="M8" s="1" t="s">
        <v>49</v>
      </c>
      <c r="N8" s="1" t="b">
        <f t="shared" si="1"/>
        <v>1</v>
      </c>
      <c r="O8" s="1" t="b">
        <f t="shared" si="0"/>
        <v>1</v>
      </c>
      <c r="P8" s="1" t="b">
        <f t="shared" si="0"/>
        <v>0</v>
      </c>
      <c r="Q8" s="5" t="str">
        <f t="shared" si="2"/>
        <v>Violated</v>
      </c>
      <c r="R8" s="5"/>
      <c r="S8" s="5">
        <v>6</v>
      </c>
      <c r="T8" s="10">
        <v>30000</v>
      </c>
      <c r="U8" s="5" t="s">
        <v>210</v>
      </c>
      <c r="V8" s="13">
        <v>40000</v>
      </c>
      <c r="W8" s="5" t="s">
        <v>232</v>
      </c>
      <c r="X8" s="7">
        <f t="shared" si="3"/>
        <v>10000</v>
      </c>
      <c r="Y8" s="5" t="str">
        <f t="shared" si="4"/>
        <v>Non-Uniform</v>
      </c>
      <c r="Z8" s="25">
        <f t="shared" si="5"/>
        <v>33.333333333333336</v>
      </c>
      <c r="AA8" t="str">
        <f t="shared" si="6"/>
        <v/>
      </c>
    </row>
    <row r="9" spans="1:27" x14ac:dyDescent="0.2">
      <c r="A9" s="1">
        <v>7</v>
      </c>
      <c r="B9" s="49">
        <v>0.93</v>
      </c>
      <c r="C9" s="49">
        <v>0.89</v>
      </c>
      <c r="D9" s="49">
        <v>0.95</v>
      </c>
      <c r="E9" s="29">
        <v>3.7</v>
      </c>
      <c r="F9" s="29">
        <v>1.9</v>
      </c>
      <c r="G9" s="29">
        <v>2.2999999999999998</v>
      </c>
      <c r="H9" s="1" t="s">
        <v>50</v>
      </c>
      <c r="I9" s="1" t="s">
        <v>52</v>
      </c>
      <c r="J9" s="1" t="s">
        <v>54</v>
      </c>
      <c r="K9" s="1" t="s">
        <v>51</v>
      </c>
      <c r="L9" s="1" t="s">
        <v>53</v>
      </c>
      <c r="M9" s="1" t="s">
        <v>55</v>
      </c>
      <c r="N9" s="1" t="b">
        <f t="shared" si="1"/>
        <v>1</v>
      </c>
      <c r="O9" s="1" t="b">
        <f t="shared" si="0"/>
        <v>0</v>
      </c>
      <c r="P9" s="1" t="b">
        <f t="shared" si="0"/>
        <v>1</v>
      </c>
      <c r="Q9" s="5" t="str">
        <f t="shared" si="2"/>
        <v>Violated</v>
      </c>
      <c r="R9" s="1"/>
      <c r="S9" s="1">
        <v>7</v>
      </c>
      <c r="T9" s="9">
        <v>20000</v>
      </c>
      <c r="U9" s="5" t="s">
        <v>210</v>
      </c>
      <c r="V9" s="9">
        <v>2610000</v>
      </c>
      <c r="W9" s="5" t="s">
        <v>232</v>
      </c>
      <c r="X9" s="7">
        <f t="shared" si="3"/>
        <v>2590000</v>
      </c>
      <c r="Y9" s="5" t="str">
        <f t="shared" si="4"/>
        <v>Non-Uniform</v>
      </c>
      <c r="Z9" s="25">
        <f t="shared" si="5"/>
        <v>12950</v>
      </c>
      <c r="AA9" t="str">
        <f t="shared" si="6"/>
        <v/>
      </c>
    </row>
    <row r="10" spans="1:27" x14ac:dyDescent="0.2">
      <c r="A10" s="1">
        <v>8</v>
      </c>
      <c r="B10" s="49">
        <v>0.85</v>
      </c>
      <c r="C10" s="49">
        <v>0.84</v>
      </c>
      <c r="D10" s="49">
        <v>0.83</v>
      </c>
      <c r="E10" s="29">
        <v>4.0999999999999996</v>
      </c>
      <c r="F10" s="29">
        <v>1.8</v>
      </c>
      <c r="G10" s="29">
        <v>1.9</v>
      </c>
      <c r="H10" s="1" t="s">
        <v>56</v>
      </c>
      <c r="I10" s="1" t="s">
        <v>58</v>
      </c>
      <c r="J10" s="1" t="s">
        <v>60</v>
      </c>
      <c r="K10" s="1" t="s">
        <v>57</v>
      </c>
      <c r="L10" s="1" t="s">
        <v>59</v>
      </c>
      <c r="M10" s="1" t="s">
        <v>61</v>
      </c>
      <c r="N10" s="1" t="b">
        <f t="shared" si="1"/>
        <v>0</v>
      </c>
      <c r="O10" s="1" t="b">
        <f t="shared" si="0"/>
        <v>1</v>
      </c>
      <c r="P10" s="1" t="b">
        <f t="shared" si="0"/>
        <v>1</v>
      </c>
      <c r="Q10" s="5" t="str">
        <f t="shared" si="2"/>
        <v>Violated</v>
      </c>
      <c r="R10" s="1"/>
      <c r="S10" s="1">
        <v>8</v>
      </c>
      <c r="T10" s="9">
        <v>90000</v>
      </c>
      <c r="U10" s="5" t="s">
        <v>210</v>
      </c>
      <c r="V10" s="12">
        <v>170000</v>
      </c>
      <c r="W10" s="5" t="s">
        <v>232</v>
      </c>
      <c r="X10" s="7">
        <f t="shared" si="3"/>
        <v>80000</v>
      </c>
      <c r="Y10" s="1" t="str">
        <f t="shared" si="4"/>
        <v>Non-Uniform</v>
      </c>
      <c r="Z10" s="25">
        <f t="shared" si="5"/>
        <v>88.888888888888886</v>
      </c>
      <c r="AA10" t="str">
        <f t="shared" si="6"/>
        <v/>
      </c>
    </row>
    <row r="11" spans="1:27" x14ac:dyDescent="0.2">
      <c r="A11" s="1">
        <v>9</v>
      </c>
      <c r="B11" s="49">
        <v>0.81</v>
      </c>
      <c r="C11" s="49">
        <v>0.82</v>
      </c>
      <c r="D11" s="49">
        <v>0.98</v>
      </c>
      <c r="E11" s="29">
        <v>5</v>
      </c>
      <c r="F11" s="29">
        <v>3.5</v>
      </c>
      <c r="G11" s="29">
        <v>2.2999999999999998</v>
      </c>
      <c r="H11" s="1" t="s">
        <v>62</v>
      </c>
      <c r="I11" s="1" t="s">
        <v>64</v>
      </c>
      <c r="J11" s="1" t="s">
        <v>66</v>
      </c>
      <c r="K11" s="1" t="s">
        <v>63</v>
      </c>
      <c r="L11" s="1" t="s">
        <v>65</v>
      </c>
      <c r="M11" s="1" t="s">
        <v>67</v>
      </c>
      <c r="N11" s="1" t="b">
        <f t="shared" si="1"/>
        <v>1</v>
      </c>
      <c r="O11" s="1" t="b">
        <f t="shared" si="0"/>
        <v>0</v>
      </c>
      <c r="P11" s="1" t="b">
        <f t="shared" si="0"/>
        <v>1</v>
      </c>
      <c r="Q11" s="5" t="str">
        <f t="shared" si="2"/>
        <v>Violated</v>
      </c>
      <c r="R11" s="1"/>
      <c r="S11" s="1">
        <v>9</v>
      </c>
      <c r="T11" s="9">
        <v>730000</v>
      </c>
      <c r="U11" s="5" t="s">
        <v>210</v>
      </c>
      <c r="V11" s="14">
        <v>620000</v>
      </c>
      <c r="W11" s="5" t="s">
        <v>232</v>
      </c>
      <c r="X11" s="7">
        <f t="shared" si="3"/>
        <v>-110000</v>
      </c>
      <c r="Y11" s="5" t="str">
        <f t="shared" si="4"/>
        <v>Uniform</v>
      </c>
      <c r="Z11" s="25">
        <f t="shared" si="5"/>
        <v>-15.068493150684931</v>
      </c>
      <c r="AA11" t="str">
        <f t="shared" si="6"/>
        <v/>
      </c>
    </row>
    <row r="12" spans="1:27" x14ac:dyDescent="0.2">
      <c r="A12" s="19">
        <v>10</v>
      </c>
      <c r="B12" s="53">
        <v>0.96</v>
      </c>
      <c r="C12" s="53">
        <v>0.82</v>
      </c>
      <c r="D12" s="53">
        <v>0.91</v>
      </c>
      <c r="E12" s="34">
        <v>4.9000000000000004</v>
      </c>
      <c r="F12" s="34">
        <v>2.1</v>
      </c>
      <c r="G12" s="34">
        <v>1.6</v>
      </c>
      <c r="H12" s="19" t="s">
        <v>68</v>
      </c>
      <c r="I12" s="19" t="s">
        <v>70</v>
      </c>
      <c r="J12" s="19" t="s">
        <v>72</v>
      </c>
      <c r="K12" s="19" t="s">
        <v>69</v>
      </c>
      <c r="L12" s="19" t="s">
        <v>71</v>
      </c>
      <c r="M12" s="19" t="s">
        <v>73</v>
      </c>
      <c r="N12" s="19" t="b">
        <f t="shared" si="1"/>
        <v>1</v>
      </c>
      <c r="O12" s="19" t="b">
        <f t="shared" si="0"/>
        <v>1</v>
      </c>
      <c r="P12" s="19" t="b">
        <f t="shared" si="0"/>
        <v>0</v>
      </c>
      <c r="Q12" s="19" t="str">
        <f t="shared" si="2"/>
        <v>Violated</v>
      </c>
      <c r="R12" s="19"/>
      <c r="S12" s="19">
        <v>10</v>
      </c>
      <c r="T12" s="30">
        <v>340000</v>
      </c>
      <c r="U12" s="19" t="s">
        <v>210</v>
      </c>
      <c r="V12" s="31">
        <v>308000</v>
      </c>
      <c r="W12" s="19" t="s">
        <v>232</v>
      </c>
      <c r="X12" s="32">
        <f t="shared" si="3"/>
        <v>-32000</v>
      </c>
      <c r="Y12" s="19" t="str">
        <f t="shared" si="4"/>
        <v>Uniform</v>
      </c>
      <c r="Z12" s="25">
        <f t="shared" si="5"/>
        <v>-9.4117647058823533</v>
      </c>
      <c r="AA12" t="str">
        <f t="shared" si="6"/>
        <v/>
      </c>
    </row>
    <row r="13" spans="1:27" x14ac:dyDescent="0.2">
      <c r="A13" s="35">
        <v>11</v>
      </c>
      <c r="B13" s="54">
        <v>0.99</v>
      </c>
      <c r="C13" s="54">
        <v>0.82</v>
      </c>
      <c r="D13" s="54">
        <v>0.92</v>
      </c>
      <c r="E13" s="36">
        <v>1.1000000000000001</v>
      </c>
      <c r="F13" s="36">
        <v>2.1</v>
      </c>
      <c r="G13" s="36">
        <v>4.8</v>
      </c>
      <c r="H13" s="35" t="s">
        <v>74</v>
      </c>
      <c r="I13" s="35" t="s">
        <v>76</v>
      </c>
      <c r="J13" s="35" t="s">
        <v>78</v>
      </c>
      <c r="K13" s="35" t="s">
        <v>75</v>
      </c>
      <c r="L13" s="35" t="s">
        <v>77</v>
      </c>
      <c r="M13" s="35" t="s">
        <v>79</v>
      </c>
      <c r="N13" s="35" t="b">
        <f t="shared" si="1"/>
        <v>0</v>
      </c>
      <c r="O13" s="35" t="b">
        <f t="shared" si="0"/>
        <v>0</v>
      </c>
      <c r="P13" s="35" t="b">
        <f t="shared" si="0"/>
        <v>0</v>
      </c>
      <c r="Q13" s="35" t="str">
        <f t="shared" si="2"/>
        <v>Violated</v>
      </c>
      <c r="R13" s="35"/>
      <c r="S13" s="35">
        <v>11</v>
      </c>
      <c r="T13" s="37">
        <v>1000</v>
      </c>
      <c r="U13" s="35" t="s">
        <v>210</v>
      </c>
      <c r="V13" s="38">
        <v>1500</v>
      </c>
      <c r="W13" s="35" t="s">
        <v>232</v>
      </c>
      <c r="X13" s="39">
        <f t="shared" si="3"/>
        <v>500</v>
      </c>
      <c r="Y13" s="35" t="str">
        <f t="shared" si="4"/>
        <v>Non-Uniform</v>
      </c>
      <c r="Z13" s="25">
        <f t="shared" si="5"/>
        <v>50</v>
      </c>
      <c r="AA13" t="str">
        <f t="shared" si="6"/>
        <v/>
      </c>
    </row>
    <row r="14" spans="1:27" x14ac:dyDescent="0.2">
      <c r="A14" s="19">
        <v>12</v>
      </c>
      <c r="B14" s="53">
        <v>0.8</v>
      </c>
      <c r="C14" s="53">
        <v>0.87</v>
      </c>
      <c r="D14" s="53">
        <v>0.89</v>
      </c>
      <c r="E14" s="34">
        <v>2.8</v>
      </c>
      <c r="F14" s="34">
        <v>4.5</v>
      </c>
      <c r="G14" s="34">
        <v>2.5</v>
      </c>
      <c r="H14" s="19" t="s">
        <v>80</v>
      </c>
      <c r="I14" s="19" t="s">
        <v>82</v>
      </c>
      <c r="J14" s="19" t="s">
        <v>84</v>
      </c>
      <c r="K14" s="19" t="s">
        <v>81</v>
      </c>
      <c r="L14" s="19" t="s">
        <v>83</v>
      </c>
      <c r="M14" s="19" t="s">
        <v>85</v>
      </c>
      <c r="N14" s="19" t="b">
        <f t="shared" si="1"/>
        <v>1</v>
      </c>
      <c r="O14" s="19" t="b">
        <f t="shared" si="0"/>
        <v>1</v>
      </c>
      <c r="P14" s="19" t="b">
        <f t="shared" si="0"/>
        <v>1</v>
      </c>
      <c r="Q14" s="19" t="str">
        <f t="shared" si="2"/>
        <v>Satisfied</v>
      </c>
      <c r="R14" s="19"/>
      <c r="S14" s="19">
        <v>12</v>
      </c>
      <c r="T14" s="30">
        <v>38000</v>
      </c>
      <c r="U14" s="19" t="s">
        <v>211</v>
      </c>
      <c r="V14" s="31">
        <v>46000</v>
      </c>
      <c r="W14" s="19" t="s">
        <v>211</v>
      </c>
      <c r="X14" s="32">
        <f t="shared" si="3"/>
        <v>8000</v>
      </c>
      <c r="Y14" s="33" t="str">
        <f t="shared" si="4"/>
        <v>Non-Uniform</v>
      </c>
      <c r="Z14" s="25">
        <f t="shared" si="5"/>
        <v>21.05263157894737</v>
      </c>
      <c r="AA14" t="str">
        <f t="shared" si="6"/>
        <v/>
      </c>
    </row>
    <row r="15" spans="1:27" x14ac:dyDescent="0.2">
      <c r="A15" s="19">
        <v>13</v>
      </c>
      <c r="B15" s="53">
        <v>0.92</v>
      </c>
      <c r="C15" s="53">
        <v>0.9</v>
      </c>
      <c r="D15" s="53">
        <v>0.92</v>
      </c>
      <c r="E15" s="34">
        <v>4.2</v>
      </c>
      <c r="F15" s="34">
        <v>1.1000000000000001</v>
      </c>
      <c r="G15" s="34">
        <v>4.5999999999999996</v>
      </c>
      <c r="H15" s="19" t="s">
        <v>86</v>
      </c>
      <c r="I15" s="19" t="s">
        <v>88</v>
      </c>
      <c r="J15" s="19" t="s">
        <v>90</v>
      </c>
      <c r="K15" s="19" t="s">
        <v>87</v>
      </c>
      <c r="L15" s="19" t="s">
        <v>89</v>
      </c>
      <c r="M15" s="19" t="s">
        <v>91</v>
      </c>
      <c r="N15" s="19" t="b">
        <f t="shared" si="1"/>
        <v>1</v>
      </c>
      <c r="O15" s="19" t="b">
        <f t="shared" si="0"/>
        <v>1</v>
      </c>
      <c r="P15" s="19" t="b">
        <f t="shared" si="0"/>
        <v>0</v>
      </c>
      <c r="Q15" s="19" t="str">
        <f t="shared" si="2"/>
        <v>Violated</v>
      </c>
      <c r="R15" s="19"/>
      <c r="S15" s="19">
        <v>13</v>
      </c>
      <c r="T15" s="30">
        <v>24000</v>
      </c>
      <c r="U15" s="19" t="s">
        <v>210</v>
      </c>
      <c r="V15" s="31">
        <v>32000</v>
      </c>
      <c r="W15" s="19" t="s">
        <v>210</v>
      </c>
      <c r="X15" s="32">
        <f t="shared" si="3"/>
        <v>8000</v>
      </c>
      <c r="Y15" s="19" t="str">
        <f t="shared" si="4"/>
        <v>Non-Uniform</v>
      </c>
      <c r="Z15" s="25">
        <f t="shared" si="5"/>
        <v>33.333333333333336</v>
      </c>
      <c r="AA15" t="str">
        <f t="shared" si="6"/>
        <v/>
      </c>
    </row>
    <row r="16" spans="1:27" x14ac:dyDescent="0.2">
      <c r="A16" s="1">
        <v>14</v>
      </c>
      <c r="B16" s="49">
        <v>0.94</v>
      </c>
      <c r="C16" s="49">
        <v>0.87</v>
      </c>
      <c r="D16" s="49">
        <v>0.89</v>
      </c>
      <c r="E16" s="29">
        <v>4.2</v>
      </c>
      <c r="F16" s="29">
        <v>1.2</v>
      </c>
      <c r="G16" s="29">
        <v>1.6</v>
      </c>
      <c r="H16" s="1" t="s">
        <v>93</v>
      </c>
      <c r="I16" s="1" t="s">
        <v>95</v>
      </c>
      <c r="J16" s="1" t="s">
        <v>97</v>
      </c>
      <c r="K16" s="1" t="s">
        <v>94</v>
      </c>
      <c r="L16" s="1" t="s">
        <v>96</v>
      </c>
      <c r="M16" s="1" t="s">
        <v>98</v>
      </c>
      <c r="N16" s="1" t="b">
        <f t="shared" si="1"/>
        <v>1</v>
      </c>
      <c r="O16" s="1" t="b">
        <f t="shared" si="0"/>
        <v>0</v>
      </c>
      <c r="P16" s="1" t="b">
        <f t="shared" si="0"/>
        <v>1</v>
      </c>
      <c r="Q16" s="5" t="str">
        <f t="shared" si="2"/>
        <v>Violated</v>
      </c>
      <c r="R16" s="1"/>
      <c r="S16" s="1">
        <v>14</v>
      </c>
      <c r="T16" s="9">
        <v>120000</v>
      </c>
      <c r="U16" s="1" t="s">
        <v>210</v>
      </c>
      <c r="V16" s="12">
        <v>150000</v>
      </c>
      <c r="W16" s="1" t="s">
        <v>210</v>
      </c>
      <c r="X16" s="7">
        <f t="shared" si="3"/>
        <v>30000</v>
      </c>
      <c r="Y16" s="1" t="str">
        <f t="shared" si="4"/>
        <v>Non-Uniform</v>
      </c>
      <c r="Z16" s="25">
        <f t="shared" si="5"/>
        <v>25</v>
      </c>
      <c r="AA16" t="str">
        <f t="shared" si="6"/>
        <v/>
      </c>
    </row>
    <row r="17" spans="1:27" x14ac:dyDescent="0.2">
      <c r="A17" s="19">
        <v>15</v>
      </c>
      <c r="B17" s="53">
        <v>0.87</v>
      </c>
      <c r="C17" s="53">
        <v>0.88</v>
      </c>
      <c r="D17" s="53">
        <v>0.91</v>
      </c>
      <c r="E17" s="34">
        <v>1.9</v>
      </c>
      <c r="F17" s="34">
        <v>1.5</v>
      </c>
      <c r="G17" s="34">
        <v>4.5</v>
      </c>
      <c r="H17" s="19" t="s">
        <v>99</v>
      </c>
      <c r="I17" s="19" t="s">
        <v>101</v>
      </c>
      <c r="J17" s="19" t="s">
        <v>103</v>
      </c>
      <c r="K17" s="19" t="s">
        <v>100</v>
      </c>
      <c r="L17" s="19" t="s">
        <v>102</v>
      </c>
      <c r="M17" s="19" t="s">
        <v>104</v>
      </c>
      <c r="N17" s="19" t="b">
        <f t="shared" si="1"/>
        <v>1</v>
      </c>
      <c r="O17" s="19" t="b">
        <f t="shared" si="0"/>
        <v>1</v>
      </c>
      <c r="P17" s="19" t="b">
        <f t="shared" si="0"/>
        <v>1</v>
      </c>
      <c r="Q17" s="19" t="str">
        <f t="shared" si="2"/>
        <v>Satisfied</v>
      </c>
      <c r="R17" s="19"/>
      <c r="S17" s="19">
        <v>15</v>
      </c>
      <c r="T17" s="30">
        <v>162000</v>
      </c>
      <c r="U17" s="19" t="s">
        <v>211</v>
      </c>
      <c r="V17" s="31">
        <v>328000</v>
      </c>
      <c r="W17" s="19" t="s">
        <v>211</v>
      </c>
      <c r="X17" s="32">
        <f t="shared" si="3"/>
        <v>166000</v>
      </c>
      <c r="Y17" s="19" t="str">
        <f t="shared" si="4"/>
        <v>Non-Uniform</v>
      </c>
      <c r="Z17" s="25">
        <f t="shared" si="5"/>
        <v>102.46913580246914</v>
      </c>
      <c r="AA17" t="str">
        <f t="shared" si="6"/>
        <v/>
      </c>
    </row>
    <row r="18" spans="1:27" x14ac:dyDescent="0.2">
      <c r="A18" s="1">
        <v>16</v>
      </c>
      <c r="B18" s="49">
        <v>0.87</v>
      </c>
      <c r="C18" s="49">
        <v>0.8</v>
      </c>
      <c r="D18" s="49">
        <v>0.91</v>
      </c>
      <c r="E18" s="29">
        <v>3.1</v>
      </c>
      <c r="F18" s="29">
        <v>2</v>
      </c>
      <c r="G18" s="29">
        <v>4.9000000000000004</v>
      </c>
      <c r="H18" s="1" t="s">
        <v>105</v>
      </c>
      <c r="I18" s="1" t="s">
        <v>107</v>
      </c>
      <c r="J18" s="1" t="s">
        <v>103</v>
      </c>
      <c r="K18" s="1" t="s">
        <v>106</v>
      </c>
      <c r="L18" s="1" t="s">
        <v>108</v>
      </c>
      <c r="M18" s="1" t="s">
        <v>109</v>
      </c>
      <c r="N18" s="1" t="b">
        <f t="shared" si="1"/>
        <v>1</v>
      </c>
      <c r="O18" s="1" t="b">
        <f t="shared" si="0"/>
        <v>0</v>
      </c>
      <c r="P18" s="1" t="b">
        <f t="shared" si="0"/>
        <v>1</v>
      </c>
      <c r="Q18" s="1" t="str">
        <f t="shared" si="2"/>
        <v>Violated</v>
      </c>
      <c r="R18" s="1"/>
      <c r="S18" s="1">
        <v>16</v>
      </c>
      <c r="T18" s="11">
        <v>3470000</v>
      </c>
      <c r="U18" s="26" t="s">
        <v>210</v>
      </c>
      <c r="V18" s="16">
        <v>4340000</v>
      </c>
      <c r="W18" s="26" t="s">
        <v>210</v>
      </c>
      <c r="X18" s="7">
        <f t="shared" si="3"/>
        <v>870000</v>
      </c>
      <c r="Y18" s="1" t="str">
        <f t="shared" si="4"/>
        <v>Non-Uniform</v>
      </c>
      <c r="Z18" s="25">
        <f t="shared" si="5"/>
        <v>25.072046109510087</v>
      </c>
      <c r="AA18" t="str">
        <f t="shared" si="6"/>
        <v/>
      </c>
    </row>
    <row r="19" spans="1:27" x14ac:dyDescent="0.2">
      <c r="A19" s="1">
        <v>17</v>
      </c>
      <c r="B19" s="49">
        <v>0.82</v>
      </c>
      <c r="C19" s="49">
        <v>0.84</v>
      </c>
      <c r="D19" s="49">
        <v>0.82</v>
      </c>
      <c r="E19" s="29">
        <v>3</v>
      </c>
      <c r="F19" s="29">
        <v>4.4000000000000004</v>
      </c>
      <c r="G19" s="29">
        <v>1.1000000000000001</v>
      </c>
      <c r="H19" s="1" t="s">
        <v>110</v>
      </c>
      <c r="I19" s="1" t="s">
        <v>112</v>
      </c>
      <c r="J19" s="1" t="s">
        <v>114</v>
      </c>
      <c r="K19" s="1" t="s">
        <v>111</v>
      </c>
      <c r="L19" s="1" t="s">
        <v>113</v>
      </c>
      <c r="M19" s="1" t="s">
        <v>115</v>
      </c>
      <c r="N19" s="1" t="b">
        <f t="shared" si="1"/>
        <v>1</v>
      </c>
      <c r="O19" s="1" t="b">
        <f t="shared" si="1"/>
        <v>1</v>
      </c>
      <c r="P19" s="1" t="b">
        <f t="shared" si="1"/>
        <v>1</v>
      </c>
      <c r="Q19" s="1" t="str">
        <f t="shared" si="2"/>
        <v>Satisfied</v>
      </c>
      <c r="R19" s="1"/>
      <c r="S19" s="1">
        <v>17</v>
      </c>
      <c r="T19" s="11">
        <v>220000</v>
      </c>
      <c r="U19" s="26" t="s">
        <v>211</v>
      </c>
      <c r="V19" s="14">
        <v>140000</v>
      </c>
      <c r="W19" s="26" t="s">
        <v>211</v>
      </c>
      <c r="X19" s="7">
        <f t="shared" si="3"/>
        <v>-80000</v>
      </c>
      <c r="Y19" s="1" t="str">
        <f t="shared" si="4"/>
        <v>Uniform</v>
      </c>
      <c r="Z19" s="25">
        <f t="shared" si="5"/>
        <v>-36.363636363636367</v>
      </c>
      <c r="AA19" t="str">
        <f t="shared" si="6"/>
        <v/>
      </c>
    </row>
    <row r="20" spans="1:27" x14ac:dyDescent="0.2">
      <c r="A20" s="1">
        <v>18</v>
      </c>
      <c r="B20" s="49">
        <v>0.89</v>
      </c>
      <c r="C20" s="49">
        <v>0.83</v>
      </c>
      <c r="D20" s="49">
        <v>0.97</v>
      </c>
      <c r="E20" s="29">
        <v>4.5999999999999996</v>
      </c>
      <c r="F20" s="29">
        <v>2.2999999999999998</v>
      </c>
      <c r="G20" s="29">
        <v>3.6</v>
      </c>
      <c r="H20" s="1" t="s">
        <v>116</v>
      </c>
      <c r="I20" s="1" t="s">
        <v>118</v>
      </c>
      <c r="J20" s="1" t="s">
        <v>120</v>
      </c>
      <c r="K20" s="1" t="s">
        <v>117</v>
      </c>
      <c r="L20" s="1" t="s">
        <v>119</v>
      </c>
      <c r="M20" s="1" t="s">
        <v>121</v>
      </c>
      <c r="N20" s="1" t="b">
        <f t="shared" si="1"/>
        <v>1</v>
      </c>
      <c r="O20" s="1" t="b">
        <f t="shared" si="1"/>
        <v>1</v>
      </c>
      <c r="P20" s="1" t="b">
        <f t="shared" si="1"/>
        <v>1</v>
      </c>
      <c r="Q20" s="1" t="str">
        <f t="shared" si="2"/>
        <v>Satisfied</v>
      </c>
      <c r="R20" s="1"/>
      <c r="S20" s="1">
        <v>18</v>
      </c>
      <c r="T20" s="11">
        <v>530000</v>
      </c>
      <c r="U20" s="26" t="s">
        <v>211</v>
      </c>
      <c r="V20" s="14">
        <v>1320000</v>
      </c>
      <c r="W20" s="26" t="s">
        <v>211</v>
      </c>
      <c r="X20" s="7">
        <f t="shared" si="3"/>
        <v>790000</v>
      </c>
      <c r="Y20" s="1" t="str">
        <f t="shared" si="4"/>
        <v>Non-Uniform</v>
      </c>
      <c r="Z20" s="25">
        <f t="shared" si="5"/>
        <v>149.0566037735849</v>
      </c>
      <c r="AA20" t="str">
        <f t="shared" si="6"/>
        <v/>
      </c>
    </row>
    <row r="21" spans="1:27" x14ac:dyDescent="0.2">
      <c r="A21" s="1">
        <v>19</v>
      </c>
      <c r="B21" s="49">
        <v>0.97</v>
      </c>
      <c r="C21" s="49">
        <v>0.94</v>
      </c>
      <c r="D21" s="49">
        <v>0.93</v>
      </c>
      <c r="E21" s="29">
        <v>1.6</v>
      </c>
      <c r="F21" s="29">
        <v>2.5</v>
      </c>
      <c r="G21" s="29">
        <v>4.3</v>
      </c>
      <c r="H21" s="1" t="s">
        <v>122</v>
      </c>
      <c r="I21" s="1" t="s">
        <v>124</v>
      </c>
      <c r="J21" s="1" t="s">
        <v>43</v>
      </c>
      <c r="K21" s="1" t="s">
        <v>123</v>
      </c>
      <c r="L21" s="1" t="s">
        <v>125</v>
      </c>
      <c r="M21" s="1" t="s">
        <v>126</v>
      </c>
      <c r="N21" s="1" t="b">
        <f t="shared" si="1"/>
        <v>1</v>
      </c>
      <c r="O21" s="1" t="b">
        <f t="shared" si="1"/>
        <v>1</v>
      </c>
      <c r="P21" s="1" t="b">
        <f t="shared" si="1"/>
        <v>1</v>
      </c>
      <c r="Q21" s="1" t="str">
        <f t="shared" si="2"/>
        <v>Satisfied</v>
      </c>
      <c r="R21" s="1"/>
      <c r="S21" s="1">
        <v>19</v>
      </c>
      <c r="T21" s="9">
        <v>250000</v>
      </c>
      <c r="U21" s="26" t="s">
        <v>211</v>
      </c>
      <c r="V21" s="12">
        <v>370000</v>
      </c>
      <c r="W21" s="1" t="s">
        <v>211</v>
      </c>
      <c r="X21" s="7">
        <f t="shared" si="3"/>
        <v>120000</v>
      </c>
      <c r="Y21" s="1" t="str">
        <f t="shared" si="4"/>
        <v>Non-Uniform</v>
      </c>
      <c r="Z21" s="25">
        <f t="shared" si="5"/>
        <v>48</v>
      </c>
      <c r="AA21" t="str">
        <f t="shared" si="6"/>
        <v/>
      </c>
    </row>
    <row r="22" spans="1:27" x14ac:dyDescent="0.2">
      <c r="A22" s="35">
        <v>20</v>
      </c>
      <c r="B22" s="54">
        <v>0.84</v>
      </c>
      <c r="C22" s="54">
        <v>0.82</v>
      </c>
      <c r="D22" s="54">
        <v>0.85</v>
      </c>
      <c r="E22" s="36">
        <v>1.5</v>
      </c>
      <c r="F22" s="36">
        <v>4.7</v>
      </c>
      <c r="G22" s="36">
        <v>3.6</v>
      </c>
      <c r="H22" s="35" t="s">
        <v>127</v>
      </c>
      <c r="I22" s="35" t="s">
        <v>129</v>
      </c>
      <c r="J22" s="35" t="s">
        <v>131</v>
      </c>
      <c r="K22" s="35" t="s">
        <v>128</v>
      </c>
      <c r="L22" s="35" t="s">
        <v>130</v>
      </c>
      <c r="M22" s="35" t="s">
        <v>132</v>
      </c>
      <c r="N22" s="35" t="b">
        <f t="shared" si="1"/>
        <v>1</v>
      </c>
      <c r="O22" s="35" t="b">
        <f t="shared" si="1"/>
        <v>1</v>
      </c>
      <c r="P22" s="35" t="b">
        <f t="shared" si="1"/>
        <v>1</v>
      </c>
      <c r="Q22" s="35" t="str">
        <f t="shared" si="2"/>
        <v>Satisfied</v>
      </c>
      <c r="R22" s="35"/>
      <c r="S22" s="35">
        <v>20</v>
      </c>
      <c r="T22" s="37">
        <v>31000</v>
      </c>
      <c r="U22" s="40" t="s">
        <v>211</v>
      </c>
      <c r="V22" s="38">
        <v>31000</v>
      </c>
      <c r="W22" s="35" t="s">
        <v>211</v>
      </c>
      <c r="X22" s="39">
        <f t="shared" si="3"/>
        <v>0</v>
      </c>
      <c r="Y22" s="35" t="str">
        <f t="shared" si="4"/>
        <v>=</v>
      </c>
      <c r="Z22" s="25">
        <f t="shared" si="5"/>
        <v>0</v>
      </c>
      <c r="AA22" t="str">
        <f t="shared" si="6"/>
        <v/>
      </c>
    </row>
    <row r="23" spans="1:27" x14ac:dyDescent="0.2">
      <c r="A23" s="1">
        <v>21</v>
      </c>
      <c r="B23" s="49">
        <v>0.82</v>
      </c>
      <c r="C23" s="49">
        <v>0.95</v>
      </c>
      <c r="D23" s="49">
        <v>0.86</v>
      </c>
      <c r="E23" s="29">
        <v>2.8</v>
      </c>
      <c r="F23" s="29">
        <v>4.5</v>
      </c>
      <c r="G23" s="29">
        <v>2</v>
      </c>
      <c r="H23" s="1" t="s">
        <v>133</v>
      </c>
      <c r="I23" s="1" t="s">
        <v>135</v>
      </c>
      <c r="J23" s="1" t="s">
        <v>137</v>
      </c>
      <c r="K23" s="1" t="s">
        <v>134</v>
      </c>
      <c r="L23" s="1" t="s">
        <v>136</v>
      </c>
      <c r="M23" s="1" t="s">
        <v>138</v>
      </c>
      <c r="N23" s="1" t="b">
        <f t="shared" si="1"/>
        <v>1</v>
      </c>
      <c r="O23" s="1" t="b">
        <f t="shared" si="1"/>
        <v>1</v>
      </c>
      <c r="P23" s="1" t="b">
        <f t="shared" si="1"/>
        <v>1</v>
      </c>
      <c r="Q23" s="1" t="str">
        <f t="shared" si="2"/>
        <v>Satisfied</v>
      </c>
      <c r="R23" s="1"/>
      <c r="S23" s="1">
        <v>21</v>
      </c>
      <c r="T23" s="11">
        <v>1250000</v>
      </c>
      <c r="U23" s="26" t="s">
        <v>211</v>
      </c>
      <c r="V23" s="16">
        <v>1540000</v>
      </c>
      <c r="W23" s="26" t="s">
        <v>211</v>
      </c>
      <c r="X23" s="7">
        <f t="shared" si="3"/>
        <v>290000</v>
      </c>
      <c r="Y23" s="1" t="str">
        <f t="shared" si="4"/>
        <v>Non-Uniform</v>
      </c>
      <c r="Z23" s="25">
        <f t="shared" si="5"/>
        <v>23.2</v>
      </c>
      <c r="AA23" t="str">
        <f t="shared" si="6"/>
        <v/>
      </c>
    </row>
    <row r="24" spans="1:27" x14ac:dyDescent="0.2">
      <c r="A24" s="1">
        <v>22</v>
      </c>
      <c r="B24" s="49">
        <v>0.87</v>
      </c>
      <c r="C24" s="49">
        <v>0.86</v>
      </c>
      <c r="D24" s="49">
        <v>0.87</v>
      </c>
      <c r="E24" s="29">
        <v>2.6</v>
      </c>
      <c r="F24" s="29">
        <v>4.5</v>
      </c>
      <c r="G24" s="29">
        <v>2.2000000000000002</v>
      </c>
      <c r="H24" s="1" t="s">
        <v>139</v>
      </c>
      <c r="I24" s="1" t="s">
        <v>141</v>
      </c>
      <c r="J24" s="1" t="s">
        <v>92</v>
      </c>
      <c r="K24" s="1" t="s">
        <v>140</v>
      </c>
      <c r="L24" s="1" t="s">
        <v>142</v>
      </c>
      <c r="M24" s="1" t="s">
        <v>143</v>
      </c>
      <c r="N24" s="1" t="b">
        <f t="shared" si="1"/>
        <v>1</v>
      </c>
      <c r="O24" s="1" t="b">
        <f t="shared" si="1"/>
        <v>1</v>
      </c>
      <c r="P24" s="1" t="b">
        <f t="shared" si="1"/>
        <v>1</v>
      </c>
      <c r="Q24" s="1" t="str">
        <f t="shared" si="2"/>
        <v>Satisfied</v>
      </c>
      <c r="R24" s="1"/>
      <c r="S24" s="1">
        <v>22</v>
      </c>
      <c r="T24" s="9">
        <v>30000</v>
      </c>
      <c r="U24" s="26" t="s">
        <v>211</v>
      </c>
      <c r="V24" s="12">
        <v>20000</v>
      </c>
      <c r="W24" s="1" t="s">
        <v>211</v>
      </c>
      <c r="X24" s="7">
        <f t="shared" si="3"/>
        <v>-10000</v>
      </c>
      <c r="Y24" s="1" t="str">
        <f t="shared" si="4"/>
        <v>Uniform</v>
      </c>
      <c r="Z24" s="25">
        <f t="shared" si="5"/>
        <v>-33.333333333333336</v>
      </c>
      <c r="AA24" t="str">
        <f t="shared" si="6"/>
        <v/>
      </c>
    </row>
    <row r="25" spans="1:27" x14ac:dyDescent="0.2">
      <c r="A25" s="1">
        <v>23</v>
      </c>
      <c r="B25" s="49">
        <v>0.89</v>
      </c>
      <c r="C25" s="49">
        <v>0.93</v>
      </c>
      <c r="D25" s="49">
        <v>0.94</v>
      </c>
      <c r="E25" s="29">
        <v>1.7</v>
      </c>
      <c r="F25" s="29">
        <v>1.7</v>
      </c>
      <c r="G25" s="29">
        <v>3.7</v>
      </c>
      <c r="H25" s="1" t="s">
        <v>144</v>
      </c>
      <c r="I25" s="1" t="s">
        <v>146</v>
      </c>
      <c r="J25" s="1" t="s">
        <v>148</v>
      </c>
      <c r="K25" s="1" t="s">
        <v>145</v>
      </c>
      <c r="L25" s="1" t="s">
        <v>147</v>
      </c>
      <c r="M25" s="1" t="s">
        <v>149</v>
      </c>
      <c r="N25" s="1" t="b">
        <f t="shared" si="1"/>
        <v>1</v>
      </c>
      <c r="O25" s="1" t="b">
        <f t="shared" si="1"/>
        <v>0</v>
      </c>
      <c r="P25" s="1" t="b">
        <f t="shared" si="1"/>
        <v>1</v>
      </c>
      <c r="Q25" s="1" t="str">
        <f t="shared" si="2"/>
        <v>Violated</v>
      </c>
      <c r="R25" s="1"/>
      <c r="S25" s="1">
        <v>23</v>
      </c>
      <c r="T25" s="11">
        <v>550000</v>
      </c>
      <c r="U25" s="26" t="s">
        <v>210</v>
      </c>
      <c r="V25" s="14">
        <v>440000</v>
      </c>
      <c r="W25" s="26" t="s">
        <v>210</v>
      </c>
      <c r="X25" s="7">
        <f t="shared" si="3"/>
        <v>-110000</v>
      </c>
      <c r="Y25" s="1" t="str">
        <f t="shared" si="4"/>
        <v>Uniform</v>
      </c>
      <c r="Z25" s="25">
        <f t="shared" si="5"/>
        <v>-20</v>
      </c>
      <c r="AA25" t="str">
        <f t="shared" si="6"/>
        <v/>
      </c>
    </row>
    <row r="26" spans="1:27" x14ac:dyDescent="0.2">
      <c r="A26" s="1">
        <v>24</v>
      </c>
      <c r="B26" s="49">
        <v>0.94</v>
      </c>
      <c r="C26" s="49">
        <v>0.8</v>
      </c>
      <c r="D26" s="49">
        <v>0.84</v>
      </c>
      <c r="E26" s="29">
        <v>2.4</v>
      </c>
      <c r="F26" s="29">
        <v>4.3</v>
      </c>
      <c r="G26" s="29">
        <v>3.7</v>
      </c>
      <c r="H26" s="1" t="s">
        <v>150</v>
      </c>
      <c r="I26" s="1" t="s">
        <v>152</v>
      </c>
      <c r="J26" s="1" t="s">
        <v>154</v>
      </c>
      <c r="K26" s="1" t="s">
        <v>151</v>
      </c>
      <c r="L26" s="1" t="s">
        <v>153</v>
      </c>
      <c r="M26" s="1" t="s">
        <v>155</v>
      </c>
      <c r="N26" s="1" t="b">
        <f t="shared" si="1"/>
        <v>0</v>
      </c>
      <c r="O26" s="1" t="b">
        <f t="shared" si="1"/>
        <v>1</v>
      </c>
      <c r="P26" s="1" t="b">
        <f t="shared" si="1"/>
        <v>1</v>
      </c>
      <c r="Q26" s="1" t="str">
        <f t="shared" si="2"/>
        <v>Violated</v>
      </c>
      <c r="R26" s="1"/>
      <c r="S26" s="1">
        <v>24</v>
      </c>
      <c r="T26" s="11">
        <v>450000</v>
      </c>
      <c r="U26" s="1" t="s">
        <v>210</v>
      </c>
      <c r="V26" s="16">
        <v>1810000</v>
      </c>
      <c r="W26" s="26" t="s">
        <v>210</v>
      </c>
      <c r="X26" s="7">
        <f t="shared" si="3"/>
        <v>1360000</v>
      </c>
      <c r="Y26" s="1" t="str">
        <f t="shared" si="4"/>
        <v>Non-Uniform</v>
      </c>
      <c r="Z26" s="25">
        <f t="shared" si="5"/>
        <v>302.22222222222223</v>
      </c>
      <c r="AA26" t="str">
        <f t="shared" si="6"/>
        <v/>
      </c>
    </row>
    <row r="27" spans="1:27" x14ac:dyDescent="0.2">
      <c r="A27" s="35">
        <v>25</v>
      </c>
      <c r="B27" s="54">
        <v>0.98</v>
      </c>
      <c r="C27" s="54">
        <v>0.95</v>
      </c>
      <c r="D27" s="54">
        <v>0.86</v>
      </c>
      <c r="E27" s="36">
        <v>1.3</v>
      </c>
      <c r="F27" s="36">
        <v>4.4000000000000004</v>
      </c>
      <c r="G27" s="36">
        <v>2.9</v>
      </c>
      <c r="H27" s="35" t="s">
        <v>156</v>
      </c>
      <c r="I27" s="35" t="s">
        <v>158</v>
      </c>
      <c r="J27" s="35" t="s">
        <v>160</v>
      </c>
      <c r="K27" s="35" t="s">
        <v>157</v>
      </c>
      <c r="L27" s="35" t="s">
        <v>159</v>
      </c>
      <c r="M27" s="35" t="s">
        <v>161</v>
      </c>
      <c r="N27" s="35" t="b">
        <f t="shared" si="1"/>
        <v>1</v>
      </c>
      <c r="O27" s="35" t="b">
        <f t="shared" si="1"/>
        <v>1</v>
      </c>
      <c r="P27" s="35" t="b">
        <f t="shared" si="1"/>
        <v>0</v>
      </c>
      <c r="Q27" s="35" t="str">
        <f t="shared" si="2"/>
        <v>Violated</v>
      </c>
      <c r="R27" s="35"/>
      <c r="S27" s="35">
        <v>25</v>
      </c>
      <c r="T27" s="37">
        <v>1500</v>
      </c>
      <c r="U27" s="35" t="s">
        <v>210</v>
      </c>
      <c r="V27" s="38">
        <v>2000</v>
      </c>
      <c r="W27" s="35" t="s">
        <v>210</v>
      </c>
      <c r="X27" s="39">
        <f t="shared" si="3"/>
        <v>500</v>
      </c>
      <c r="Y27" s="35" t="str">
        <f t="shared" si="4"/>
        <v>Non-Uniform</v>
      </c>
      <c r="Z27" s="25">
        <f t="shared" si="5"/>
        <v>33.333333333333336</v>
      </c>
      <c r="AA27" t="str">
        <f t="shared" si="6"/>
        <v/>
      </c>
    </row>
    <row r="28" spans="1:27" x14ac:dyDescent="0.2">
      <c r="A28" s="1">
        <v>26</v>
      </c>
      <c r="B28" s="49">
        <v>0.9</v>
      </c>
      <c r="C28" s="49">
        <v>0.93</v>
      </c>
      <c r="D28" s="49">
        <v>0.8</v>
      </c>
      <c r="E28" s="29">
        <v>1.6</v>
      </c>
      <c r="F28" s="29">
        <v>3.9</v>
      </c>
      <c r="G28" s="29">
        <v>1.1000000000000001</v>
      </c>
      <c r="H28" s="1" t="s">
        <v>162</v>
      </c>
      <c r="I28" s="1" t="s">
        <v>164</v>
      </c>
      <c r="J28" s="1" t="s">
        <v>166</v>
      </c>
      <c r="K28" s="1" t="s">
        <v>163</v>
      </c>
      <c r="L28" s="1" t="s">
        <v>165</v>
      </c>
      <c r="M28" s="1" t="s">
        <v>167</v>
      </c>
      <c r="N28" s="1" t="b">
        <f t="shared" si="1"/>
        <v>1</v>
      </c>
      <c r="O28" s="1" t="b">
        <f t="shared" si="1"/>
        <v>1</v>
      </c>
      <c r="P28" s="1" t="b">
        <f t="shared" si="1"/>
        <v>1</v>
      </c>
      <c r="Q28" s="1" t="str">
        <f t="shared" si="2"/>
        <v>Satisfied</v>
      </c>
      <c r="R28" s="1"/>
      <c r="S28" s="1">
        <v>26</v>
      </c>
      <c r="T28" s="9">
        <v>50000</v>
      </c>
      <c r="U28" s="1" t="s">
        <v>211</v>
      </c>
      <c r="V28" s="14">
        <v>80000</v>
      </c>
      <c r="W28" s="26" t="s">
        <v>211</v>
      </c>
      <c r="X28" s="7">
        <f t="shared" si="3"/>
        <v>30000</v>
      </c>
      <c r="Y28" s="1" t="str">
        <f t="shared" si="4"/>
        <v>Non-Uniform</v>
      </c>
      <c r="Z28" s="25">
        <f t="shared" si="5"/>
        <v>60</v>
      </c>
      <c r="AA28" t="str">
        <f t="shared" si="6"/>
        <v/>
      </c>
    </row>
    <row r="29" spans="1:27" x14ac:dyDescent="0.2">
      <c r="A29" s="1">
        <v>27</v>
      </c>
      <c r="B29" s="49">
        <v>0.93</v>
      </c>
      <c r="C29" s="49">
        <v>0.93</v>
      </c>
      <c r="D29" s="49">
        <v>0.85</v>
      </c>
      <c r="E29" s="29">
        <v>3.4</v>
      </c>
      <c r="F29" s="29">
        <v>4.5</v>
      </c>
      <c r="G29" s="29">
        <v>4</v>
      </c>
      <c r="H29" s="1" t="s">
        <v>168</v>
      </c>
      <c r="I29" s="1" t="s">
        <v>170</v>
      </c>
      <c r="J29" s="1" t="s">
        <v>172</v>
      </c>
      <c r="K29" s="1" t="s">
        <v>169</v>
      </c>
      <c r="L29" s="1" t="s">
        <v>171</v>
      </c>
      <c r="M29" s="1" t="s">
        <v>173</v>
      </c>
      <c r="N29" s="1" t="b">
        <f t="shared" si="1"/>
        <v>0</v>
      </c>
      <c r="O29" s="1" t="b">
        <f t="shared" si="1"/>
        <v>1</v>
      </c>
      <c r="P29" s="1" t="b">
        <f t="shared" si="1"/>
        <v>1</v>
      </c>
      <c r="Q29" s="1" t="str">
        <f t="shared" si="2"/>
        <v>Violated</v>
      </c>
      <c r="R29" s="1"/>
      <c r="S29" s="1">
        <v>27</v>
      </c>
      <c r="T29" s="11">
        <v>320000</v>
      </c>
      <c r="U29" s="26" t="s">
        <v>210</v>
      </c>
      <c r="V29" s="14">
        <v>170000</v>
      </c>
      <c r="W29" s="26" t="s">
        <v>210</v>
      </c>
      <c r="X29" s="7">
        <f t="shared" si="3"/>
        <v>-150000</v>
      </c>
      <c r="Y29" s="1" t="str">
        <f t="shared" si="4"/>
        <v>Uniform</v>
      </c>
      <c r="Z29" s="25">
        <f t="shared" si="5"/>
        <v>-46.875</v>
      </c>
      <c r="AA29" t="str">
        <f t="shared" si="6"/>
        <v/>
      </c>
    </row>
    <row r="30" spans="1:27" x14ac:dyDescent="0.2">
      <c r="A30" s="1">
        <v>28</v>
      </c>
      <c r="B30" s="49">
        <v>0.92</v>
      </c>
      <c r="C30" s="49">
        <v>0.93</v>
      </c>
      <c r="D30" s="49">
        <v>0.8</v>
      </c>
      <c r="E30" s="29">
        <v>2.5</v>
      </c>
      <c r="F30" s="29">
        <v>1.5</v>
      </c>
      <c r="G30" s="29">
        <v>4.3</v>
      </c>
      <c r="H30" s="1" t="s">
        <v>174</v>
      </c>
      <c r="I30" s="1" t="s">
        <v>176</v>
      </c>
      <c r="J30" s="1" t="s">
        <v>178</v>
      </c>
      <c r="K30" s="1" t="s">
        <v>175</v>
      </c>
      <c r="L30" s="1" t="s">
        <v>177</v>
      </c>
      <c r="M30" s="1" t="s">
        <v>179</v>
      </c>
      <c r="N30" s="1" t="b">
        <f t="shared" si="1"/>
        <v>1</v>
      </c>
      <c r="O30" s="1" t="b">
        <f t="shared" si="1"/>
        <v>0</v>
      </c>
      <c r="P30" s="1" t="b">
        <f t="shared" si="1"/>
        <v>1</v>
      </c>
      <c r="Q30" s="1" t="str">
        <f t="shared" si="2"/>
        <v>Violated</v>
      </c>
      <c r="R30" s="1"/>
      <c r="S30" s="1">
        <v>28</v>
      </c>
      <c r="T30" s="11">
        <v>1490000</v>
      </c>
      <c r="U30" s="26" t="s">
        <v>210</v>
      </c>
      <c r="V30" s="9">
        <v>1620000</v>
      </c>
      <c r="W30" s="1" t="s">
        <v>210</v>
      </c>
      <c r="X30" s="7">
        <f t="shared" si="3"/>
        <v>130000</v>
      </c>
      <c r="Y30" s="5" t="str">
        <f t="shared" si="4"/>
        <v>Non-Uniform</v>
      </c>
      <c r="Z30" s="25">
        <f t="shared" si="5"/>
        <v>8.724832214765101</v>
      </c>
      <c r="AA30" t="str">
        <f t="shared" si="6"/>
        <v/>
      </c>
    </row>
    <row r="31" spans="1:27" x14ac:dyDescent="0.2">
      <c r="A31" s="1">
        <v>29</v>
      </c>
      <c r="B31" s="49">
        <v>0.86</v>
      </c>
      <c r="C31" s="49">
        <v>0.84</v>
      </c>
      <c r="D31" s="49">
        <v>0.98</v>
      </c>
      <c r="E31" s="29">
        <v>3.7</v>
      </c>
      <c r="F31" s="29">
        <v>1.9</v>
      </c>
      <c r="G31" s="29">
        <v>1.7</v>
      </c>
      <c r="H31" s="1" t="s">
        <v>180</v>
      </c>
      <c r="I31" s="1" t="s">
        <v>182</v>
      </c>
      <c r="J31" s="1" t="s">
        <v>184</v>
      </c>
      <c r="K31" s="1" t="s">
        <v>181</v>
      </c>
      <c r="L31" s="1" t="s">
        <v>183</v>
      </c>
      <c r="M31" s="1" t="s">
        <v>185</v>
      </c>
      <c r="N31" s="1" t="b">
        <f t="shared" si="1"/>
        <v>1</v>
      </c>
      <c r="O31" s="1" t="b">
        <f t="shared" si="1"/>
        <v>1</v>
      </c>
      <c r="P31" s="1" t="b">
        <f t="shared" si="1"/>
        <v>1</v>
      </c>
      <c r="Q31" s="1" t="str">
        <f t="shared" si="2"/>
        <v>Satisfied</v>
      </c>
      <c r="R31" s="1"/>
      <c r="S31" s="1">
        <v>29</v>
      </c>
      <c r="T31" s="11">
        <v>170000</v>
      </c>
      <c r="U31" s="26" t="s">
        <v>211</v>
      </c>
      <c r="V31" s="14">
        <v>400000</v>
      </c>
      <c r="W31" s="26" t="s">
        <v>211</v>
      </c>
      <c r="X31" s="7">
        <f t="shared" si="3"/>
        <v>230000</v>
      </c>
      <c r="Y31" s="1" t="str">
        <f t="shared" si="4"/>
        <v>Non-Uniform</v>
      </c>
      <c r="Z31" s="25">
        <f t="shared" si="5"/>
        <v>135.29411764705881</v>
      </c>
      <c r="AA31" t="str">
        <f t="shared" si="6"/>
        <v/>
      </c>
    </row>
    <row r="32" spans="1:27" x14ac:dyDescent="0.2">
      <c r="A32" s="1">
        <v>30</v>
      </c>
      <c r="B32" s="49">
        <v>0.93</v>
      </c>
      <c r="C32" s="49">
        <v>0.95</v>
      </c>
      <c r="D32" s="49">
        <v>0.98</v>
      </c>
      <c r="E32" s="29">
        <v>3.6</v>
      </c>
      <c r="F32" s="29">
        <v>5.0999999999999996</v>
      </c>
      <c r="G32" s="29">
        <v>3.1</v>
      </c>
      <c r="H32" s="1" t="s">
        <v>186</v>
      </c>
      <c r="I32" s="1" t="s">
        <v>188</v>
      </c>
      <c r="J32" s="1" t="s">
        <v>190</v>
      </c>
      <c r="K32" s="1" t="s">
        <v>187</v>
      </c>
      <c r="L32" s="1" t="s">
        <v>189</v>
      </c>
      <c r="M32" s="1" t="s">
        <v>191</v>
      </c>
      <c r="N32" s="1" t="b">
        <f t="shared" si="1"/>
        <v>1</v>
      </c>
      <c r="O32" s="1" t="b">
        <f t="shared" si="1"/>
        <v>1</v>
      </c>
      <c r="P32" s="1" t="b">
        <f t="shared" si="1"/>
        <v>1</v>
      </c>
      <c r="Q32" s="1" t="str">
        <f t="shared" si="2"/>
        <v>Satisfied</v>
      </c>
      <c r="R32" s="1"/>
      <c r="S32" s="1">
        <v>30</v>
      </c>
      <c r="T32" s="9">
        <v>180000</v>
      </c>
      <c r="U32" s="1" t="s">
        <v>211</v>
      </c>
      <c r="V32" s="12">
        <v>250000</v>
      </c>
      <c r="W32" s="1" t="s">
        <v>211</v>
      </c>
      <c r="X32" s="7">
        <f t="shared" si="3"/>
        <v>70000</v>
      </c>
      <c r="Y32" s="5" t="str">
        <f t="shared" si="4"/>
        <v>Non-Uniform</v>
      </c>
      <c r="Z32" s="25">
        <f t="shared" si="5"/>
        <v>38.888888888888886</v>
      </c>
      <c r="AA32" t="str">
        <f t="shared" si="6"/>
        <v/>
      </c>
    </row>
    <row r="33" spans="1:27" x14ac:dyDescent="0.2">
      <c r="A33" s="35">
        <v>31</v>
      </c>
      <c r="B33" s="54">
        <v>0.81</v>
      </c>
      <c r="C33" s="54">
        <v>0.92</v>
      </c>
      <c r="D33" s="54">
        <v>0.81</v>
      </c>
      <c r="E33" s="36">
        <v>3.7</v>
      </c>
      <c r="F33" s="36">
        <v>2.2999999999999998</v>
      </c>
      <c r="G33" s="36">
        <v>2.8</v>
      </c>
      <c r="H33" s="35" t="s">
        <v>192</v>
      </c>
      <c r="I33" s="35" t="s">
        <v>194</v>
      </c>
      <c r="J33" s="35" t="s">
        <v>196</v>
      </c>
      <c r="K33" s="35" t="s">
        <v>193</v>
      </c>
      <c r="L33" s="35" t="s">
        <v>195</v>
      </c>
      <c r="M33" s="35" t="s">
        <v>197</v>
      </c>
      <c r="N33" s="35" t="b">
        <f t="shared" si="1"/>
        <v>1</v>
      </c>
      <c r="O33" s="35" t="b">
        <f t="shared" si="1"/>
        <v>1</v>
      </c>
      <c r="P33" s="35" t="b">
        <f t="shared" si="1"/>
        <v>1</v>
      </c>
      <c r="Q33" s="35" t="str">
        <f t="shared" si="2"/>
        <v>Satisfied</v>
      </c>
      <c r="R33" s="35"/>
      <c r="S33" s="35">
        <v>31</v>
      </c>
      <c r="T33" s="37">
        <v>12000</v>
      </c>
      <c r="U33" s="35" t="s">
        <v>211</v>
      </c>
      <c r="V33" s="38">
        <v>14500</v>
      </c>
      <c r="W33" s="35" t="s">
        <v>211</v>
      </c>
      <c r="X33" s="39">
        <f t="shared" si="3"/>
        <v>2500</v>
      </c>
      <c r="Y33" s="35" t="str">
        <f t="shared" si="4"/>
        <v>Non-Uniform</v>
      </c>
      <c r="Z33" s="25">
        <f t="shared" si="5"/>
        <v>20.833333333333332</v>
      </c>
      <c r="AA33" t="str">
        <f t="shared" si="6"/>
        <v/>
      </c>
    </row>
    <row r="34" spans="1:27" x14ac:dyDescent="0.2">
      <c r="A34" s="1">
        <v>32</v>
      </c>
      <c r="B34" s="49">
        <v>0.98</v>
      </c>
      <c r="C34" s="49">
        <v>0.85</v>
      </c>
      <c r="D34" s="49">
        <v>0.94</v>
      </c>
      <c r="E34" s="29">
        <v>1.1000000000000001</v>
      </c>
      <c r="F34" s="29">
        <v>4.5</v>
      </c>
      <c r="G34" s="29">
        <v>2.6</v>
      </c>
      <c r="H34" s="1" t="s">
        <v>198</v>
      </c>
      <c r="I34" s="1" t="s">
        <v>200</v>
      </c>
      <c r="J34" s="1" t="s">
        <v>30</v>
      </c>
      <c r="K34" s="1" t="s">
        <v>199</v>
      </c>
      <c r="L34" s="1" t="s">
        <v>201</v>
      </c>
      <c r="M34" s="1" t="s">
        <v>202</v>
      </c>
      <c r="N34" s="1" t="b">
        <f t="shared" si="1"/>
        <v>1</v>
      </c>
      <c r="O34" s="1" t="b">
        <f t="shared" si="1"/>
        <v>1</v>
      </c>
      <c r="P34" s="1" t="b">
        <f t="shared" si="1"/>
        <v>1</v>
      </c>
      <c r="Q34" s="1" t="str">
        <f t="shared" si="2"/>
        <v>Satisfied</v>
      </c>
      <c r="R34" s="1"/>
      <c r="S34" s="1">
        <v>32</v>
      </c>
      <c r="T34" s="11">
        <v>250000</v>
      </c>
      <c r="U34" s="26" t="s">
        <v>211</v>
      </c>
      <c r="V34" s="14">
        <v>700000</v>
      </c>
      <c r="W34" s="26" t="s">
        <v>211</v>
      </c>
      <c r="X34" s="7">
        <f t="shared" si="3"/>
        <v>450000</v>
      </c>
      <c r="Y34" s="1" t="str">
        <f t="shared" si="4"/>
        <v>Non-Uniform</v>
      </c>
      <c r="Z34" s="25">
        <f t="shared" si="5"/>
        <v>180</v>
      </c>
      <c r="AA34" t="str">
        <f t="shared" si="6"/>
        <v/>
      </c>
    </row>
    <row r="35" spans="1:27" x14ac:dyDescent="0.2">
      <c r="A35" s="1">
        <v>33</v>
      </c>
      <c r="B35" s="49">
        <v>0.93</v>
      </c>
      <c r="C35" s="49">
        <v>0.86</v>
      </c>
      <c r="D35" s="49">
        <v>0.98</v>
      </c>
      <c r="E35" s="29">
        <v>2.9</v>
      </c>
      <c r="F35" s="29">
        <v>1.6</v>
      </c>
      <c r="G35" s="29">
        <v>4.0999999999999996</v>
      </c>
      <c r="H35" s="1" t="s">
        <v>203</v>
      </c>
      <c r="I35" s="1" t="s">
        <v>205</v>
      </c>
      <c r="J35" s="1" t="s">
        <v>190</v>
      </c>
      <c r="K35" s="1" t="s">
        <v>204</v>
      </c>
      <c r="L35" s="1" t="s">
        <v>206</v>
      </c>
      <c r="M35" s="1" t="s">
        <v>207</v>
      </c>
      <c r="N35" s="1" t="b">
        <f t="shared" si="1"/>
        <v>0</v>
      </c>
      <c r="O35" s="1" t="b">
        <f t="shared" si="1"/>
        <v>1</v>
      </c>
      <c r="P35" s="1" t="b">
        <f t="shared" si="1"/>
        <v>1</v>
      </c>
      <c r="Q35" s="1" t="str">
        <f t="shared" si="2"/>
        <v>Violated</v>
      </c>
      <c r="R35" s="1"/>
      <c r="S35" s="1">
        <v>33</v>
      </c>
      <c r="T35" s="9">
        <v>2180000</v>
      </c>
      <c r="U35" s="1" t="s">
        <v>210</v>
      </c>
      <c r="V35" s="16">
        <v>4820000</v>
      </c>
      <c r="W35" s="26" t="s">
        <v>210</v>
      </c>
      <c r="X35" s="7">
        <f t="shared" si="3"/>
        <v>2640000</v>
      </c>
      <c r="Y35" s="1" t="str">
        <f t="shared" si="4"/>
        <v>Non-Uniform</v>
      </c>
      <c r="Z35" s="25">
        <f t="shared" si="5"/>
        <v>121.10091743119266</v>
      </c>
      <c r="AA35" t="str">
        <f t="shared" si="6"/>
        <v/>
      </c>
    </row>
    <row r="36" spans="1:27" x14ac:dyDescent="0.2">
      <c r="S36" s="2"/>
      <c r="T36" s="8">
        <f>SUM(T3:T35)</f>
        <v>15601500</v>
      </c>
      <c r="U36" s="8" t="s">
        <v>221</v>
      </c>
      <c r="V36" s="8">
        <f t="shared" ref="V36" si="7">SUM(V3:V35)</f>
        <v>27386500</v>
      </c>
      <c r="W36" s="2"/>
      <c r="X36" s="18">
        <f t="shared" si="3"/>
        <v>11785000</v>
      </c>
      <c r="Y36" s="2"/>
      <c r="Z36" s="20">
        <f>AVERAGE(Z3:Z35)</f>
        <v>446.79166050092124</v>
      </c>
      <c r="AA36" s="17" t="s">
        <v>219</v>
      </c>
    </row>
    <row r="37" spans="1:27" x14ac:dyDescent="0.2">
      <c r="S37" s="2"/>
      <c r="T37" s="8"/>
      <c r="U37" s="2"/>
      <c r="V37" s="21"/>
      <c r="W37" s="2"/>
      <c r="X37" s="8"/>
      <c r="Y37" s="2"/>
      <c r="Z37" s="20">
        <f>STDEV(Z3:Z35)</f>
        <v>2246.0608399769922</v>
      </c>
      <c r="AA37" s="17" t="s">
        <v>220</v>
      </c>
    </row>
    <row r="43" spans="1:27" x14ac:dyDescent="0.2">
      <c r="G43" s="44" t="s">
        <v>222</v>
      </c>
      <c r="H43" s="44" t="s">
        <v>223</v>
      </c>
      <c r="I43" s="44" t="s">
        <v>224</v>
      </c>
      <c r="J43" s="44" t="s">
        <v>225</v>
      </c>
      <c r="K43" s="44" t="s">
        <v>226</v>
      </c>
      <c r="L43" s="44" t="s">
        <v>227</v>
      </c>
    </row>
    <row r="44" spans="1:27" x14ac:dyDescent="0.2">
      <c r="G44" s="5"/>
      <c r="H44" s="22">
        <v>20000000</v>
      </c>
      <c r="I44" s="22">
        <v>10000</v>
      </c>
      <c r="J44" s="5">
        <v>1441</v>
      </c>
      <c r="K44" s="22">
        <v>5000000</v>
      </c>
      <c r="L44" s="5" t="s">
        <v>228</v>
      </c>
    </row>
    <row r="45" spans="1:27" x14ac:dyDescent="0.2">
      <c r="G45" s="41"/>
      <c r="H45" s="22">
        <v>20000000</v>
      </c>
      <c r="I45" s="42">
        <v>2000</v>
      </c>
      <c r="J45" s="5">
        <v>1441</v>
      </c>
      <c r="K45" s="22">
        <v>5000000</v>
      </c>
      <c r="L45" s="5" t="s">
        <v>228</v>
      </c>
    </row>
    <row r="46" spans="1:27" x14ac:dyDescent="0.2">
      <c r="G46" s="43"/>
      <c r="H46" s="22">
        <v>20000000</v>
      </c>
      <c r="I46" s="42">
        <v>500</v>
      </c>
      <c r="J46" s="5">
        <v>1441</v>
      </c>
      <c r="K46" s="22">
        <v>5000000</v>
      </c>
      <c r="L46" s="5" t="s">
        <v>228</v>
      </c>
    </row>
  </sheetData>
  <autoFilter ref="A2:AA35" xr:uid="{3BA2F262-4081-D54C-BE26-96076DB3F51A}"/>
  <mergeCells count="2">
    <mergeCell ref="V1:W1"/>
    <mergeCell ref="T1:U1"/>
  </mergeCells>
  <pageMargins left="0.7" right="0.7" top="0.75" bottom="0.75" header="0.3" footer="0.3"/>
  <ignoredErrors>
    <ignoredError sqref="H3:M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AE44E-E009-B84E-8D77-F82E54C16C0D}">
  <dimension ref="A1:AA54"/>
  <sheetViews>
    <sheetView topLeftCell="I1" workbookViewId="0">
      <selection activeCell="H3" sqref="H3:M35"/>
    </sheetView>
  </sheetViews>
  <sheetFormatPr baseColWidth="10" defaultRowHeight="15" x14ac:dyDescent="0.2"/>
  <cols>
    <col min="8" max="8" width="22.83203125" customWidth="1"/>
    <col min="9" max="9" width="21.6640625" customWidth="1"/>
    <col min="10" max="10" width="23" customWidth="1"/>
    <col min="11" max="11" width="22.1640625" customWidth="1"/>
    <col min="12" max="12" width="24.6640625" customWidth="1"/>
    <col min="13" max="13" width="17.6640625" customWidth="1"/>
    <col min="26" max="26" width="24.83203125" customWidth="1"/>
  </cols>
  <sheetData>
    <row r="1" spans="1:27" x14ac:dyDescent="0.2">
      <c r="A1" s="2"/>
      <c r="B1" s="2"/>
      <c r="C1" s="2"/>
      <c r="D1" s="2"/>
      <c r="E1" s="2"/>
      <c r="F1" s="2"/>
      <c r="G1" s="2"/>
      <c r="H1" s="59" t="s">
        <v>245</v>
      </c>
      <c r="I1" s="60"/>
      <c r="J1" s="60"/>
      <c r="K1" s="61" t="s">
        <v>243</v>
      </c>
      <c r="L1" s="61"/>
      <c r="M1" s="61"/>
      <c r="N1" s="2"/>
      <c r="O1" s="2"/>
      <c r="P1" s="2"/>
      <c r="Q1" s="2"/>
      <c r="R1" s="2"/>
      <c r="S1" s="2"/>
      <c r="T1" s="2" t="s">
        <v>208</v>
      </c>
      <c r="U1" s="2"/>
      <c r="V1" s="2" t="s">
        <v>209</v>
      </c>
      <c r="W1" s="2"/>
      <c r="X1" s="2"/>
      <c r="Y1" s="2"/>
      <c r="Z1" s="2"/>
      <c r="AA1" s="2"/>
    </row>
    <row r="2" spans="1:27" x14ac:dyDescent="0.2">
      <c r="A2" s="1" t="s">
        <v>213</v>
      </c>
      <c r="B2" s="1" t="s">
        <v>0</v>
      </c>
      <c r="C2" s="1" t="s">
        <v>1</v>
      </c>
      <c r="D2" s="1" t="s">
        <v>2</v>
      </c>
      <c r="E2" s="1" t="s">
        <v>229</v>
      </c>
      <c r="F2" s="1" t="s">
        <v>230</v>
      </c>
      <c r="G2" s="1" t="s">
        <v>231</v>
      </c>
      <c r="H2" s="1" t="s">
        <v>3</v>
      </c>
      <c r="I2" s="1" t="s">
        <v>5</v>
      </c>
      <c r="J2" s="1" t="s">
        <v>7</v>
      </c>
      <c r="K2" s="1" t="s">
        <v>4</v>
      </c>
      <c r="L2" s="1" t="s">
        <v>6</v>
      </c>
      <c r="M2" s="1" t="s">
        <v>8</v>
      </c>
      <c r="N2" s="1" t="s">
        <v>9</v>
      </c>
      <c r="O2" s="1" t="s">
        <v>10</v>
      </c>
      <c r="P2" s="1" t="s">
        <v>11</v>
      </c>
      <c r="Q2" s="1" t="s">
        <v>212</v>
      </c>
      <c r="R2" s="1"/>
      <c r="S2" s="1" t="s">
        <v>213</v>
      </c>
      <c r="T2" s="1" t="s">
        <v>235</v>
      </c>
      <c r="U2" s="1" t="s">
        <v>212</v>
      </c>
      <c r="V2" s="1" t="s">
        <v>235</v>
      </c>
      <c r="W2" s="1" t="s">
        <v>212</v>
      </c>
      <c r="X2" s="1" t="s">
        <v>236</v>
      </c>
      <c r="Y2" s="1" t="s">
        <v>214</v>
      </c>
      <c r="Z2" s="1" t="s">
        <v>218</v>
      </c>
      <c r="AA2" s="2" t="s">
        <v>241</v>
      </c>
    </row>
    <row r="3" spans="1:27" x14ac:dyDescent="0.2">
      <c r="A3" s="1">
        <v>1</v>
      </c>
      <c r="B3" s="49">
        <v>0.88</v>
      </c>
      <c r="C3" s="49">
        <v>0.87</v>
      </c>
      <c r="D3" s="49">
        <v>0.97</v>
      </c>
      <c r="E3" s="45">
        <v>2.4</v>
      </c>
      <c r="F3" s="45">
        <v>4.2</v>
      </c>
      <c r="G3" s="45">
        <v>1.9</v>
      </c>
      <c r="H3" s="1" t="s">
        <v>12</v>
      </c>
      <c r="I3" s="1" t="s">
        <v>14</v>
      </c>
      <c r="J3" s="1" t="s">
        <v>16</v>
      </c>
      <c r="K3" s="1" t="s">
        <v>13</v>
      </c>
      <c r="L3" s="1" t="s">
        <v>15</v>
      </c>
      <c r="M3" s="1" t="s">
        <v>17</v>
      </c>
      <c r="N3" s="1" t="b">
        <f>IF(K3*1000&lt;H3*1000,FALSE,TRUE)</f>
        <v>0</v>
      </c>
      <c r="O3" s="1" t="b">
        <f t="shared" ref="O3:P18" si="0">IF(L3*1000&lt;I3*1000,FALSE,TRUE)</f>
        <v>0</v>
      </c>
      <c r="P3" s="1" t="b">
        <f t="shared" si="0"/>
        <v>0</v>
      </c>
      <c r="Q3" s="1" t="str">
        <f>IF(OR(N3=FALSE,O3=FALSE,P3=FALSE),"Violated","Satisfied")</f>
        <v>Violated</v>
      </c>
      <c r="R3" s="1"/>
      <c r="S3" s="1">
        <v>1</v>
      </c>
      <c r="T3" s="1">
        <v>30000</v>
      </c>
      <c r="U3" s="1" t="s">
        <v>210</v>
      </c>
      <c r="V3" s="1">
        <v>50000</v>
      </c>
      <c r="W3" s="1" t="s">
        <v>210</v>
      </c>
      <c r="X3" s="1">
        <f>V3-T3</f>
        <v>20000</v>
      </c>
      <c r="Y3" s="1" t="str">
        <f>IF(V3=T3,"=",IF(V3&lt;T3,"Uniform","Non-Uniform"))</f>
        <v>Non-Uniform</v>
      </c>
      <c r="Z3" s="1">
        <f>(ROUND(X3*100/T3,2))</f>
        <v>66.67</v>
      </c>
      <c r="AA3" s="2" t="str">
        <f>IF(AND(Q3=U3,Q3=W3),"","X")</f>
        <v/>
      </c>
    </row>
    <row r="4" spans="1:27" x14ac:dyDescent="0.2">
      <c r="A4" s="19">
        <v>2</v>
      </c>
      <c r="B4" s="53">
        <v>0.98</v>
      </c>
      <c r="C4" s="53">
        <v>0.96</v>
      </c>
      <c r="D4" s="53">
        <v>0.93</v>
      </c>
      <c r="E4" s="46">
        <v>4</v>
      </c>
      <c r="F4" s="46">
        <v>4.4000000000000004</v>
      </c>
      <c r="G4" s="46">
        <v>2.4</v>
      </c>
      <c r="H4" s="19" t="s">
        <v>18</v>
      </c>
      <c r="I4" s="19" t="s">
        <v>20</v>
      </c>
      <c r="J4" s="19" t="s">
        <v>22</v>
      </c>
      <c r="K4" s="19" t="s">
        <v>19</v>
      </c>
      <c r="L4" s="19" t="s">
        <v>21</v>
      </c>
      <c r="M4" s="19" t="s">
        <v>23</v>
      </c>
      <c r="N4" s="19" t="b">
        <f t="shared" ref="N4:P35" si="1">IF(K4*1000&lt;H4*1000,FALSE,TRUE)</f>
        <v>0</v>
      </c>
      <c r="O4" s="19" t="b">
        <f t="shared" si="0"/>
        <v>0</v>
      </c>
      <c r="P4" s="19" t="b">
        <f t="shared" si="0"/>
        <v>1</v>
      </c>
      <c r="Q4" s="19" t="str">
        <f t="shared" ref="Q4:Q35" si="2">IF(OR(N4=FALSE,O4=FALSE,P4=FALSE),"Violated","Satisfied")</f>
        <v>Violated</v>
      </c>
      <c r="R4" s="19"/>
      <c r="S4" s="19">
        <v>2</v>
      </c>
      <c r="T4" s="19">
        <v>8000</v>
      </c>
      <c r="U4" s="19" t="s">
        <v>210</v>
      </c>
      <c r="V4" s="19">
        <v>14000</v>
      </c>
      <c r="W4" s="19" t="s">
        <v>210</v>
      </c>
      <c r="X4" s="19">
        <f t="shared" ref="X4:X34" si="3">V4-T4</f>
        <v>6000</v>
      </c>
      <c r="Y4" s="19" t="str">
        <f t="shared" ref="Y4:Y35" si="4">IF(V4=T4,"=",IF(V4&lt;T4,"Uniform","Non-Uniform"))</f>
        <v>Non-Uniform</v>
      </c>
      <c r="Z4" s="19">
        <f t="shared" ref="Z4:Z35" si="5">(ROUND(X4*100/T4,2))</f>
        <v>75</v>
      </c>
      <c r="AA4" s="2" t="str">
        <f t="shared" ref="AA4:AA35" si="6">IF(AND(Q4=U4,Q4=W4),"","X")</f>
        <v/>
      </c>
    </row>
    <row r="5" spans="1:27" x14ac:dyDescent="0.2">
      <c r="A5" s="1">
        <v>3</v>
      </c>
      <c r="B5" s="49">
        <v>0.87</v>
      </c>
      <c r="C5" s="49">
        <v>0.87</v>
      </c>
      <c r="D5" s="49">
        <v>0.9</v>
      </c>
      <c r="E5" s="45">
        <v>1.7</v>
      </c>
      <c r="F5" s="45">
        <v>1.4</v>
      </c>
      <c r="G5" s="45">
        <v>2.6</v>
      </c>
      <c r="H5" s="1" t="s">
        <v>24</v>
      </c>
      <c r="I5" s="1" t="s">
        <v>26</v>
      </c>
      <c r="J5" s="1" t="s">
        <v>28</v>
      </c>
      <c r="K5" s="1" t="s">
        <v>25</v>
      </c>
      <c r="L5" s="1" t="s">
        <v>27</v>
      </c>
      <c r="M5" s="1" t="s">
        <v>29</v>
      </c>
      <c r="N5" s="1" t="b">
        <f t="shared" si="1"/>
        <v>1</v>
      </c>
      <c r="O5" s="1" t="b">
        <f t="shared" si="0"/>
        <v>0</v>
      </c>
      <c r="P5" s="1" t="b">
        <f t="shared" si="0"/>
        <v>0</v>
      </c>
      <c r="Q5" s="1" t="str">
        <f t="shared" si="2"/>
        <v>Violated</v>
      </c>
      <c r="R5" s="1"/>
      <c r="S5" s="1">
        <v>3</v>
      </c>
      <c r="T5" s="1">
        <v>30000</v>
      </c>
      <c r="U5" s="1" t="s">
        <v>210</v>
      </c>
      <c r="V5" s="1">
        <v>40000</v>
      </c>
      <c r="W5" s="1" t="s">
        <v>210</v>
      </c>
      <c r="X5" s="1">
        <f t="shared" si="3"/>
        <v>10000</v>
      </c>
      <c r="Y5" s="1" t="str">
        <f t="shared" si="4"/>
        <v>Non-Uniform</v>
      </c>
      <c r="Z5" s="1">
        <f t="shared" si="5"/>
        <v>33.33</v>
      </c>
      <c r="AA5" s="2" t="str">
        <f t="shared" si="6"/>
        <v/>
      </c>
    </row>
    <row r="6" spans="1:27" x14ac:dyDescent="0.2">
      <c r="A6" s="1">
        <v>4</v>
      </c>
      <c r="B6" s="49">
        <v>0.96</v>
      </c>
      <c r="C6" s="49">
        <v>0.9</v>
      </c>
      <c r="D6" s="49">
        <v>0.82</v>
      </c>
      <c r="E6" s="45">
        <v>4.4000000000000004</v>
      </c>
      <c r="F6" s="45">
        <v>1</v>
      </c>
      <c r="G6" s="45">
        <v>3.2</v>
      </c>
      <c r="H6" s="1" t="s">
        <v>31</v>
      </c>
      <c r="I6" s="1" t="s">
        <v>33</v>
      </c>
      <c r="J6" s="1" t="s">
        <v>35</v>
      </c>
      <c r="K6" s="1" t="s">
        <v>32</v>
      </c>
      <c r="L6" s="1" t="s">
        <v>34</v>
      </c>
      <c r="M6" s="1" t="s">
        <v>36</v>
      </c>
      <c r="N6" s="1" t="b">
        <f t="shared" si="1"/>
        <v>1</v>
      </c>
      <c r="O6" s="1" t="b">
        <f t="shared" si="0"/>
        <v>1</v>
      </c>
      <c r="P6" s="1" t="b">
        <f t="shared" si="0"/>
        <v>1</v>
      </c>
      <c r="Q6" s="1" t="str">
        <f t="shared" si="2"/>
        <v>Satisfied</v>
      </c>
      <c r="R6" s="1"/>
      <c r="S6" s="1">
        <v>4</v>
      </c>
      <c r="T6" s="1">
        <v>2260000</v>
      </c>
      <c r="U6" s="1" t="s">
        <v>211</v>
      </c>
      <c r="V6" s="1">
        <v>4410000</v>
      </c>
      <c r="W6" s="1" t="s">
        <v>211</v>
      </c>
      <c r="X6" s="1">
        <f t="shared" si="3"/>
        <v>2150000</v>
      </c>
      <c r="Y6" s="1" t="str">
        <f t="shared" si="4"/>
        <v>Non-Uniform</v>
      </c>
      <c r="Z6" s="1">
        <f t="shared" si="5"/>
        <v>95.13</v>
      </c>
      <c r="AA6" s="2" t="str">
        <f t="shared" si="6"/>
        <v/>
      </c>
    </row>
    <row r="7" spans="1:27" x14ac:dyDescent="0.2">
      <c r="A7" s="1">
        <v>5</v>
      </c>
      <c r="B7" s="49">
        <v>0.96</v>
      </c>
      <c r="C7" s="49">
        <v>0.81</v>
      </c>
      <c r="D7" s="49">
        <v>0.96</v>
      </c>
      <c r="E7" s="45">
        <v>3.3</v>
      </c>
      <c r="F7" s="45">
        <v>2.4</v>
      </c>
      <c r="G7" s="45">
        <v>2.9</v>
      </c>
      <c r="H7" s="1" t="s">
        <v>37</v>
      </c>
      <c r="I7" s="1" t="s">
        <v>39</v>
      </c>
      <c r="J7" s="1" t="s">
        <v>41</v>
      </c>
      <c r="K7" s="1" t="s">
        <v>38</v>
      </c>
      <c r="L7" s="1" t="s">
        <v>40</v>
      </c>
      <c r="M7" s="1" t="s">
        <v>42</v>
      </c>
      <c r="N7" s="1" t="b">
        <f t="shared" si="1"/>
        <v>1</v>
      </c>
      <c r="O7" s="1" t="b">
        <f t="shared" si="0"/>
        <v>1</v>
      </c>
      <c r="P7" s="1" t="b">
        <f t="shared" si="0"/>
        <v>1</v>
      </c>
      <c r="Q7" s="1" t="str">
        <f t="shared" si="2"/>
        <v>Satisfied</v>
      </c>
      <c r="R7" s="1"/>
      <c r="S7" s="1">
        <v>5</v>
      </c>
      <c r="T7" s="1">
        <v>1630000</v>
      </c>
      <c r="U7" s="1" t="s">
        <v>211</v>
      </c>
      <c r="V7" s="1">
        <v>1870000</v>
      </c>
      <c r="W7" s="1" t="s">
        <v>211</v>
      </c>
      <c r="X7" s="1">
        <f t="shared" si="3"/>
        <v>240000</v>
      </c>
      <c r="Y7" s="1" t="str">
        <f t="shared" si="4"/>
        <v>Non-Uniform</v>
      </c>
      <c r="Z7" s="1">
        <f t="shared" si="5"/>
        <v>14.72</v>
      </c>
      <c r="AA7" s="2" t="str">
        <f t="shared" si="6"/>
        <v/>
      </c>
    </row>
    <row r="8" spans="1:27" x14ac:dyDescent="0.2">
      <c r="A8" s="1">
        <v>6</v>
      </c>
      <c r="B8" s="49">
        <v>0.89</v>
      </c>
      <c r="C8" s="49">
        <v>0.88</v>
      </c>
      <c r="D8" s="49">
        <v>0.88</v>
      </c>
      <c r="E8" s="45">
        <v>2.9</v>
      </c>
      <c r="F8" s="45">
        <v>1.7</v>
      </c>
      <c r="G8" s="45">
        <v>1.5</v>
      </c>
      <c r="H8" s="1" t="s">
        <v>44</v>
      </c>
      <c r="I8" s="1" t="s">
        <v>46</v>
      </c>
      <c r="J8" s="1" t="s">
        <v>48</v>
      </c>
      <c r="K8" s="1" t="s">
        <v>45</v>
      </c>
      <c r="L8" s="1" t="s">
        <v>47</v>
      </c>
      <c r="M8" s="1" t="s">
        <v>49</v>
      </c>
      <c r="N8" s="1" t="b">
        <f t="shared" si="1"/>
        <v>1</v>
      </c>
      <c r="O8" s="1" t="b">
        <f t="shared" si="0"/>
        <v>1</v>
      </c>
      <c r="P8" s="1" t="b">
        <f t="shared" si="0"/>
        <v>0</v>
      </c>
      <c r="Q8" s="1" t="str">
        <f t="shared" si="2"/>
        <v>Violated</v>
      </c>
      <c r="R8" s="1"/>
      <c r="S8" s="1">
        <v>6</v>
      </c>
      <c r="T8" s="1">
        <v>30000</v>
      </c>
      <c r="U8" s="1" t="s">
        <v>210</v>
      </c>
      <c r="V8" s="1">
        <v>40000</v>
      </c>
      <c r="W8" s="1" t="s">
        <v>210</v>
      </c>
      <c r="X8" s="1">
        <f t="shared" si="3"/>
        <v>10000</v>
      </c>
      <c r="Y8" s="1" t="str">
        <f t="shared" si="4"/>
        <v>Non-Uniform</v>
      </c>
      <c r="Z8" s="1">
        <f t="shared" si="5"/>
        <v>33.33</v>
      </c>
      <c r="AA8" s="2" t="str">
        <f t="shared" si="6"/>
        <v/>
      </c>
    </row>
    <row r="9" spans="1:27" x14ac:dyDescent="0.2">
      <c r="A9" s="1">
        <v>7</v>
      </c>
      <c r="B9" s="49">
        <v>0.93</v>
      </c>
      <c r="C9" s="49">
        <v>0.89</v>
      </c>
      <c r="D9" s="49">
        <v>0.95</v>
      </c>
      <c r="E9" s="45">
        <v>3.5</v>
      </c>
      <c r="F9" s="45">
        <v>4.5999999999999996</v>
      </c>
      <c r="G9" s="45">
        <v>2.8</v>
      </c>
      <c r="H9" s="1" t="s">
        <v>50</v>
      </c>
      <c r="I9" s="1" t="s">
        <v>52</v>
      </c>
      <c r="J9" s="1" t="s">
        <v>54</v>
      </c>
      <c r="K9" s="1" t="s">
        <v>51</v>
      </c>
      <c r="L9" s="1" t="s">
        <v>53</v>
      </c>
      <c r="M9" s="1" t="s">
        <v>55</v>
      </c>
      <c r="N9" s="1" t="b">
        <f t="shared" si="1"/>
        <v>1</v>
      </c>
      <c r="O9" s="1" t="b">
        <f t="shared" si="0"/>
        <v>0</v>
      </c>
      <c r="P9" s="1" t="b">
        <f t="shared" si="0"/>
        <v>1</v>
      </c>
      <c r="Q9" s="1" t="str">
        <f t="shared" si="2"/>
        <v>Violated</v>
      </c>
      <c r="R9" s="1"/>
      <c r="S9" s="1">
        <v>7</v>
      </c>
      <c r="T9" s="1">
        <v>4930000</v>
      </c>
      <c r="U9" s="1" t="s">
        <v>210</v>
      </c>
      <c r="V9" s="1">
        <v>4480000</v>
      </c>
      <c r="W9" s="1" t="s">
        <v>210</v>
      </c>
      <c r="X9" s="1">
        <f t="shared" si="3"/>
        <v>-450000</v>
      </c>
      <c r="Y9" s="1" t="str">
        <f t="shared" si="4"/>
        <v>Uniform</v>
      </c>
      <c r="Z9" s="1">
        <f t="shared" si="5"/>
        <v>-9.1300000000000008</v>
      </c>
      <c r="AA9" s="2" t="str">
        <f t="shared" si="6"/>
        <v/>
      </c>
    </row>
    <row r="10" spans="1:27" x14ac:dyDescent="0.2">
      <c r="A10" s="1">
        <v>8</v>
      </c>
      <c r="B10" s="49">
        <v>0.85</v>
      </c>
      <c r="C10" s="49">
        <v>0.84</v>
      </c>
      <c r="D10" s="49">
        <v>0.83</v>
      </c>
      <c r="E10" s="45">
        <v>4.5</v>
      </c>
      <c r="F10" s="45">
        <v>4.2</v>
      </c>
      <c r="G10" s="45">
        <v>3.3</v>
      </c>
      <c r="H10" s="1" t="s">
        <v>56</v>
      </c>
      <c r="I10" s="1" t="s">
        <v>58</v>
      </c>
      <c r="J10" s="1" t="s">
        <v>60</v>
      </c>
      <c r="K10" s="1" t="s">
        <v>57</v>
      </c>
      <c r="L10" s="1" t="s">
        <v>59</v>
      </c>
      <c r="M10" s="1" t="s">
        <v>61</v>
      </c>
      <c r="N10" s="1" t="b">
        <f t="shared" si="1"/>
        <v>0</v>
      </c>
      <c r="O10" s="1" t="b">
        <f t="shared" si="0"/>
        <v>1</v>
      </c>
      <c r="P10" s="1" t="b">
        <f t="shared" si="0"/>
        <v>1</v>
      </c>
      <c r="Q10" s="1" t="str">
        <f t="shared" si="2"/>
        <v>Violated</v>
      </c>
      <c r="R10" s="1"/>
      <c r="S10" s="1">
        <v>8</v>
      </c>
      <c r="T10" s="1">
        <v>140000</v>
      </c>
      <c r="U10" s="1" t="s">
        <v>210</v>
      </c>
      <c r="V10" s="1">
        <v>320000</v>
      </c>
      <c r="W10" s="1" t="s">
        <v>210</v>
      </c>
      <c r="X10" s="1">
        <f t="shared" si="3"/>
        <v>180000</v>
      </c>
      <c r="Y10" s="1" t="str">
        <f t="shared" si="4"/>
        <v>Non-Uniform</v>
      </c>
      <c r="Z10" s="1">
        <f t="shared" si="5"/>
        <v>128.57</v>
      </c>
      <c r="AA10" s="2" t="str">
        <f t="shared" si="6"/>
        <v/>
      </c>
    </row>
    <row r="11" spans="1:27" x14ac:dyDescent="0.2">
      <c r="A11" s="1">
        <v>9</v>
      </c>
      <c r="B11" s="49">
        <v>0.81</v>
      </c>
      <c r="C11" s="49">
        <v>0.82</v>
      </c>
      <c r="D11" s="49">
        <v>0.98</v>
      </c>
      <c r="E11" s="45">
        <v>2.2000000000000002</v>
      </c>
      <c r="F11" s="45">
        <v>1</v>
      </c>
      <c r="G11" s="45">
        <v>1.5</v>
      </c>
      <c r="H11" s="1" t="s">
        <v>62</v>
      </c>
      <c r="I11" s="1" t="s">
        <v>64</v>
      </c>
      <c r="J11" s="1" t="s">
        <v>66</v>
      </c>
      <c r="K11" s="1" t="s">
        <v>63</v>
      </c>
      <c r="L11" s="1" t="s">
        <v>65</v>
      </c>
      <c r="M11" s="1" t="s">
        <v>67</v>
      </c>
      <c r="N11" s="1" t="b">
        <f t="shared" si="1"/>
        <v>1</v>
      </c>
      <c r="O11" s="1" t="b">
        <f t="shared" si="0"/>
        <v>0</v>
      </c>
      <c r="P11" s="1" t="b">
        <f t="shared" si="0"/>
        <v>1</v>
      </c>
      <c r="Q11" s="1" t="str">
        <f t="shared" si="2"/>
        <v>Violated</v>
      </c>
      <c r="R11" s="1"/>
      <c r="S11" s="1">
        <v>9</v>
      </c>
      <c r="T11" s="1">
        <v>590000</v>
      </c>
      <c r="U11" s="1" t="s">
        <v>210</v>
      </c>
      <c r="V11" s="1">
        <v>570000</v>
      </c>
      <c r="W11" s="1" t="s">
        <v>210</v>
      </c>
      <c r="X11" s="1">
        <f t="shared" si="3"/>
        <v>-20000</v>
      </c>
      <c r="Y11" s="1" t="str">
        <f t="shared" si="4"/>
        <v>Uniform</v>
      </c>
      <c r="Z11" s="1">
        <f t="shared" si="5"/>
        <v>-3.39</v>
      </c>
      <c r="AA11" s="2" t="str">
        <f t="shared" si="6"/>
        <v/>
      </c>
    </row>
    <row r="12" spans="1:27" x14ac:dyDescent="0.2">
      <c r="A12" s="19">
        <v>10</v>
      </c>
      <c r="B12" s="53">
        <v>0.96</v>
      </c>
      <c r="C12" s="53">
        <v>0.82</v>
      </c>
      <c r="D12" s="53">
        <v>0.91</v>
      </c>
      <c r="E12" s="46">
        <v>3.6</v>
      </c>
      <c r="F12" s="46">
        <v>4.7</v>
      </c>
      <c r="G12" s="46">
        <v>2.9</v>
      </c>
      <c r="H12" s="19" t="s">
        <v>68</v>
      </c>
      <c r="I12" s="19" t="s">
        <v>70</v>
      </c>
      <c r="J12" s="19" t="s">
        <v>72</v>
      </c>
      <c r="K12" s="19" t="s">
        <v>69</v>
      </c>
      <c r="L12" s="19" t="s">
        <v>71</v>
      </c>
      <c r="M12" s="19" t="s">
        <v>73</v>
      </c>
      <c r="N12" s="19" t="b">
        <f t="shared" si="1"/>
        <v>1</v>
      </c>
      <c r="O12" s="19" t="b">
        <f t="shared" si="0"/>
        <v>1</v>
      </c>
      <c r="P12" s="19" t="b">
        <f t="shared" si="0"/>
        <v>0</v>
      </c>
      <c r="Q12" s="19" t="str">
        <f t="shared" si="2"/>
        <v>Violated</v>
      </c>
      <c r="R12" s="19"/>
      <c r="S12" s="19">
        <v>10</v>
      </c>
      <c r="T12" s="19">
        <v>14000</v>
      </c>
      <c r="U12" s="19" t="s">
        <v>210</v>
      </c>
      <c r="V12" s="19">
        <v>20000</v>
      </c>
      <c r="W12" s="19" t="s">
        <v>210</v>
      </c>
      <c r="X12" s="19">
        <f t="shared" si="3"/>
        <v>6000</v>
      </c>
      <c r="Y12" s="19" t="str">
        <f t="shared" si="4"/>
        <v>Non-Uniform</v>
      </c>
      <c r="Z12" s="19">
        <f t="shared" si="5"/>
        <v>42.86</v>
      </c>
      <c r="AA12" s="2" t="str">
        <f t="shared" si="6"/>
        <v/>
      </c>
    </row>
    <row r="13" spans="1:27" x14ac:dyDescent="0.2">
      <c r="A13" s="19">
        <v>11</v>
      </c>
      <c r="B13" s="53">
        <v>0.99</v>
      </c>
      <c r="C13" s="53">
        <v>0.82</v>
      </c>
      <c r="D13" s="53">
        <v>0.92</v>
      </c>
      <c r="E13" s="46">
        <v>4.2</v>
      </c>
      <c r="F13" s="46">
        <v>1.2</v>
      </c>
      <c r="G13" s="46">
        <v>2.5</v>
      </c>
      <c r="H13" s="19" t="s">
        <v>74</v>
      </c>
      <c r="I13" s="19" t="s">
        <v>76</v>
      </c>
      <c r="J13" s="19" t="s">
        <v>78</v>
      </c>
      <c r="K13" s="19" t="s">
        <v>75</v>
      </c>
      <c r="L13" s="19" t="s">
        <v>77</v>
      </c>
      <c r="M13" s="19" t="s">
        <v>79</v>
      </c>
      <c r="N13" s="19" t="b">
        <f t="shared" si="1"/>
        <v>0</v>
      </c>
      <c r="O13" s="19" t="b">
        <f t="shared" si="0"/>
        <v>0</v>
      </c>
      <c r="P13" s="19" t="b">
        <f t="shared" si="0"/>
        <v>0</v>
      </c>
      <c r="Q13" s="19" t="str">
        <f t="shared" si="2"/>
        <v>Violated</v>
      </c>
      <c r="R13" s="19"/>
      <c r="S13" s="19">
        <v>11</v>
      </c>
      <c r="T13" s="19">
        <v>4000</v>
      </c>
      <c r="U13" s="19" t="s">
        <v>210</v>
      </c>
      <c r="V13" s="19">
        <v>6000</v>
      </c>
      <c r="W13" s="19" t="s">
        <v>210</v>
      </c>
      <c r="X13" s="19">
        <f t="shared" si="3"/>
        <v>2000</v>
      </c>
      <c r="Y13" s="19" t="str">
        <f t="shared" si="4"/>
        <v>Non-Uniform</v>
      </c>
      <c r="Z13" s="19">
        <f t="shared" si="5"/>
        <v>50</v>
      </c>
      <c r="AA13" s="2" t="str">
        <f t="shared" si="6"/>
        <v/>
      </c>
    </row>
    <row r="14" spans="1:27" x14ac:dyDescent="0.2">
      <c r="A14" s="1">
        <v>12</v>
      </c>
      <c r="B14" s="49">
        <v>0.8</v>
      </c>
      <c r="C14" s="49">
        <v>0.87</v>
      </c>
      <c r="D14" s="49">
        <v>0.89</v>
      </c>
      <c r="E14" s="45">
        <v>1</v>
      </c>
      <c r="F14" s="45">
        <v>3.3</v>
      </c>
      <c r="G14" s="45">
        <v>1.2</v>
      </c>
      <c r="H14" s="1" t="s">
        <v>80</v>
      </c>
      <c r="I14" s="1" t="s">
        <v>82</v>
      </c>
      <c r="J14" s="1" t="s">
        <v>84</v>
      </c>
      <c r="K14" s="1" t="s">
        <v>81</v>
      </c>
      <c r="L14" s="1" t="s">
        <v>83</v>
      </c>
      <c r="M14" s="1" t="s">
        <v>85</v>
      </c>
      <c r="N14" s="1" t="b">
        <f t="shared" si="1"/>
        <v>1</v>
      </c>
      <c r="O14" s="1" t="b">
        <f t="shared" si="0"/>
        <v>1</v>
      </c>
      <c r="P14" s="1" t="b">
        <f t="shared" si="0"/>
        <v>1</v>
      </c>
      <c r="Q14" s="1" t="str">
        <f t="shared" si="2"/>
        <v>Satisfied</v>
      </c>
      <c r="R14" s="1"/>
      <c r="S14" s="1">
        <v>12</v>
      </c>
      <c r="T14" s="1">
        <v>40000</v>
      </c>
      <c r="U14" s="1" t="s">
        <v>211</v>
      </c>
      <c r="V14" s="1">
        <v>30000</v>
      </c>
      <c r="W14" s="1" t="s">
        <v>211</v>
      </c>
      <c r="X14" s="1">
        <f t="shared" si="3"/>
        <v>-10000</v>
      </c>
      <c r="Y14" s="1" t="str">
        <f t="shared" si="4"/>
        <v>Uniform</v>
      </c>
      <c r="Z14" s="1">
        <f t="shared" si="5"/>
        <v>-25</v>
      </c>
      <c r="AA14" s="2" t="str">
        <f t="shared" si="6"/>
        <v/>
      </c>
    </row>
    <row r="15" spans="1:27" x14ac:dyDescent="0.2">
      <c r="A15" s="19">
        <v>13</v>
      </c>
      <c r="B15" s="53">
        <v>0.92</v>
      </c>
      <c r="C15" s="53">
        <v>0.9</v>
      </c>
      <c r="D15" s="53">
        <v>0.92</v>
      </c>
      <c r="E15" s="46">
        <v>1.2</v>
      </c>
      <c r="F15" s="46">
        <v>3.9</v>
      </c>
      <c r="G15" s="46">
        <v>3.2</v>
      </c>
      <c r="H15" s="19" t="s">
        <v>86</v>
      </c>
      <c r="I15" s="19" t="s">
        <v>88</v>
      </c>
      <c r="J15" s="19" t="s">
        <v>90</v>
      </c>
      <c r="K15" s="19" t="s">
        <v>87</v>
      </c>
      <c r="L15" s="19" t="s">
        <v>89</v>
      </c>
      <c r="M15" s="19" t="s">
        <v>91</v>
      </c>
      <c r="N15" s="19" t="b">
        <f t="shared" si="1"/>
        <v>1</v>
      </c>
      <c r="O15" s="19" t="b">
        <f t="shared" si="0"/>
        <v>1</v>
      </c>
      <c r="P15" s="19" t="b">
        <f t="shared" si="0"/>
        <v>0</v>
      </c>
      <c r="Q15" s="19" t="str">
        <f t="shared" si="2"/>
        <v>Violated</v>
      </c>
      <c r="R15" s="19"/>
      <c r="S15" s="19">
        <v>13</v>
      </c>
      <c r="T15" s="19">
        <v>12000</v>
      </c>
      <c r="U15" s="19" t="s">
        <v>210</v>
      </c>
      <c r="V15" s="19">
        <v>16000</v>
      </c>
      <c r="W15" s="19" t="s">
        <v>210</v>
      </c>
      <c r="X15" s="19">
        <f t="shared" si="3"/>
        <v>4000</v>
      </c>
      <c r="Y15" s="19" t="str">
        <f t="shared" si="4"/>
        <v>Non-Uniform</v>
      </c>
      <c r="Z15" s="19">
        <f t="shared" si="5"/>
        <v>33.33</v>
      </c>
      <c r="AA15" s="2" t="str">
        <f t="shared" si="6"/>
        <v/>
      </c>
    </row>
    <row r="16" spans="1:27" x14ac:dyDescent="0.2">
      <c r="A16" s="1">
        <v>14</v>
      </c>
      <c r="B16" s="49">
        <v>0.94</v>
      </c>
      <c r="C16" s="49">
        <v>0.87</v>
      </c>
      <c r="D16" s="49">
        <v>0.89</v>
      </c>
      <c r="E16" s="45">
        <v>3.7</v>
      </c>
      <c r="F16" s="45">
        <v>4.2</v>
      </c>
      <c r="G16" s="45">
        <v>3.1</v>
      </c>
      <c r="H16" s="1" t="s">
        <v>93</v>
      </c>
      <c r="I16" s="1" t="s">
        <v>95</v>
      </c>
      <c r="J16" s="1" t="s">
        <v>97</v>
      </c>
      <c r="K16" s="1" t="s">
        <v>94</v>
      </c>
      <c r="L16" s="1" t="s">
        <v>96</v>
      </c>
      <c r="M16" s="1" t="s">
        <v>98</v>
      </c>
      <c r="N16" s="1" t="b">
        <f t="shared" si="1"/>
        <v>1</v>
      </c>
      <c r="O16" s="1" t="b">
        <f t="shared" si="0"/>
        <v>0</v>
      </c>
      <c r="P16" s="1" t="b">
        <f t="shared" si="0"/>
        <v>1</v>
      </c>
      <c r="Q16" s="1" t="str">
        <f t="shared" si="2"/>
        <v>Violated</v>
      </c>
      <c r="R16" s="1"/>
      <c r="S16" s="1">
        <v>14</v>
      </c>
      <c r="T16" s="1">
        <v>360000</v>
      </c>
      <c r="U16" s="1" t="s">
        <v>210</v>
      </c>
      <c r="V16" s="1">
        <v>420000</v>
      </c>
      <c r="W16" s="1" t="s">
        <v>210</v>
      </c>
      <c r="X16" s="1">
        <f t="shared" si="3"/>
        <v>60000</v>
      </c>
      <c r="Y16" s="1" t="str">
        <f t="shared" si="4"/>
        <v>Non-Uniform</v>
      </c>
      <c r="Z16" s="1">
        <f t="shared" si="5"/>
        <v>16.670000000000002</v>
      </c>
      <c r="AA16" s="2" t="str">
        <f t="shared" si="6"/>
        <v/>
      </c>
    </row>
    <row r="17" spans="1:27" x14ac:dyDescent="0.2">
      <c r="A17" s="1">
        <v>15</v>
      </c>
      <c r="B17" s="49">
        <v>0.87</v>
      </c>
      <c r="C17" s="49">
        <v>0.88</v>
      </c>
      <c r="D17" s="49">
        <v>0.91</v>
      </c>
      <c r="E17" s="45">
        <v>3.5</v>
      </c>
      <c r="F17" s="45">
        <v>2.5</v>
      </c>
      <c r="G17" s="45">
        <v>2.1</v>
      </c>
      <c r="H17" s="1" t="s">
        <v>99</v>
      </c>
      <c r="I17" s="1" t="s">
        <v>101</v>
      </c>
      <c r="J17" s="1" t="s">
        <v>103</v>
      </c>
      <c r="K17" s="1" t="s">
        <v>100</v>
      </c>
      <c r="L17" s="1" t="s">
        <v>102</v>
      </c>
      <c r="M17" s="1" t="s">
        <v>104</v>
      </c>
      <c r="N17" s="1" t="b">
        <f t="shared" si="1"/>
        <v>1</v>
      </c>
      <c r="O17" s="1" t="b">
        <f t="shared" si="0"/>
        <v>1</v>
      </c>
      <c r="P17" s="1" t="b">
        <f t="shared" si="0"/>
        <v>1</v>
      </c>
      <c r="Q17" s="1" t="str">
        <f t="shared" si="2"/>
        <v>Satisfied</v>
      </c>
      <c r="R17" s="1"/>
      <c r="S17" s="1">
        <v>15</v>
      </c>
      <c r="T17" s="1">
        <v>350000</v>
      </c>
      <c r="U17" s="1" t="s">
        <v>211</v>
      </c>
      <c r="V17" s="1">
        <v>370000</v>
      </c>
      <c r="W17" s="1" t="s">
        <v>211</v>
      </c>
      <c r="X17" s="1">
        <f t="shared" si="3"/>
        <v>20000</v>
      </c>
      <c r="Y17" s="1" t="str">
        <f t="shared" si="4"/>
        <v>Non-Uniform</v>
      </c>
      <c r="Z17" s="1">
        <f t="shared" si="5"/>
        <v>5.71</v>
      </c>
      <c r="AA17" s="2" t="str">
        <f t="shared" si="6"/>
        <v/>
      </c>
    </row>
    <row r="18" spans="1:27" x14ac:dyDescent="0.2">
      <c r="A18" s="1">
        <v>16</v>
      </c>
      <c r="B18" s="49">
        <v>0.87</v>
      </c>
      <c r="C18" s="49">
        <v>0.8</v>
      </c>
      <c r="D18" s="49">
        <v>0.91</v>
      </c>
      <c r="E18" s="45">
        <v>2.7</v>
      </c>
      <c r="F18" s="45">
        <v>5</v>
      </c>
      <c r="G18" s="45">
        <v>1.1000000000000001</v>
      </c>
      <c r="H18" s="1" t="s">
        <v>105</v>
      </c>
      <c r="I18" s="1" t="s">
        <v>107</v>
      </c>
      <c r="J18" s="1" t="s">
        <v>103</v>
      </c>
      <c r="K18" s="1" t="s">
        <v>106</v>
      </c>
      <c r="L18" s="1" t="s">
        <v>108</v>
      </c>
      <c r="M18" s="1" t="s">
        <v>109</v>
      </c>
      <c r="N18" s="1" t="b">
        <f t="shared" si="1"/>
        <v>1</v>
      </c>
      <c r="O18" s="1" t="b">
        <f t="shared" si="0"/>
        <v>0</v>
      </c>
      <c r="P18" s="1" t="b">
        <f t="shared" si="0"/>
        <v>1</v>
      </c>
      <c r="Q18" s="1" t="str">
        <f t="shared" si="2"/>
        <v>Violated</v>
      </c>
      <c r="R18" s="1"/>
      <c r="S18" s="1">
        <v>16</v>
      </c>
      <c r="T18" s="1">
        <v>3170000</v>
      </c>
      <c r="U18" s="1" t="s">
        <v>210</v>
      </c>
      <c r="V18" s="1">
        <v>3240000</v>
      </c>
      <c r="W18" s="1" t="s">
        <v>210</v>
      </c>
      <c r="X18" s="1">
        <f t="shared" si="3"/>
        <v>70000</v>
      </c>
      <c r="Y18" s="1" t="str">
        <f t="shared" si="4"/>
        <v>Non-Uniform</v>
      </c>
      <c r="Z18" s="1">
        <f t="shared" si="5"/>
        <v>2.21</v>
      </c>
      <c r="AA18" s="2" t="str">
        <f t="shared" si="6"/>
        <v/>
      </c>
    </row>
    <row r="19" spans="1:27" x14ac:dyDescent="0.2">
      <c r="A19" s="1">
        <v>17</v>
      </c>
      <c r="B19" s="49">
        <v>0.82</v>
      </c>
      <c r="C19" s="49">
        <v>0.84</v>
      </c>
      <c r="D19" s="49">
        <v>0.82</v>
      </c>
      <c r="E19" s="45">
        <v>3.1</v>
      </c>
      <c r="F19" s="45">
        <v>3.4</v>
      </c>
      <c r="G19" s="45">
        <v>4.5999999999999996</v>
      </c>
      <c r="H19" s="1" t="s">
        <v>110</v>
      </c>
      <c r="I19" s="1" t="s">
        <v>112</v>
      </c>
      <c r="J19" s="1" t="s">
        <v>114</v>
      </c>
      <c r="K19" s="1" t="s">
        <v>111</v>
      </c>
      <c r="L19" s="1" t="s">
        <v>113</v>
      </c>
      <c r="M19" s="1" t="s">
        <v>115</v>
      </c>
      <c r="N19" s="1" t="b">
        <f t="shared" si="1"/>
        <v>1</v>
      </c>
      <c r="O19" s="1" t="b">
        <f t="shared" si="1"/>
        <v>1</v>
      </c>
      <c r="P19" s="1" t="b">
        <f t="shared" si="1"/>
        <v>1</v>
      </c>
      <c r="Q19" s="1" t="str">
        <f t="shared" si="2"/>
        <v>Satisfied</v>
      </c>
      <c r="R19" s="1"/>
      <c r="S19" s="1">
        <v>17</v>
      </c>
      <c r="T19" s="1">
        <v>760000</v>
      </c>
      <c r="U19" s="1" t="s">
        <v>211</v>
      </c>
      <c r="V19" s="1">
        <v>920000</v>
      </c>
      <c r="W19" s="1" t="s">
        <v>211</v>
      </c>
      <c r="X19" s="1">
        <f t="shared" si="3"/>
        <v>160000</v>
      </c>
      <c r="Y19" s="1" t="str">
        <f t="shared" si="4"/>
        <v>Non-Uniform</v>
      </c>
      <c r="Z19" s="1">
        <f t="shared" si="5"/>
        <v>21.05</v>
      </c>
      <c r="AA19" s="2" t="str">
        <f t="shared" si="6"/>
        <v/>
      </c>
    </row>
    <row r="20" spans="1:27" x14ac:dyDescent="0.2">
      <c r="A20" s="1">
        <v>18</v>
      </c>
      <c r="B20" s="49">
        <v>0.89</v>
      </c>
      <c r="C20" s="49">
        <v>0.83</v>
      </c>
      <c r="D20" s="49">
        <v>0.97</v>
      </c>
      <c r="E20" s="45">
        <v>3.6</v>
      </c>
      <c r="F20" s="45">
        <v>4.4000000000000004</v>
      </c>
      <c r="G20" s="45">
        <v>4.3</v>
      </c>
      <c r="H20" s="1" t="s">
        <v>116</v>
      </c>
      <c r="I20" s="1" t="s">
        <v>118</v>
      </c>
      <c r="J20" s="1" t="s">
        <v>120</v>
      </c>
      <c r="K20" s="1" t="s">
        <v>117</v>
      </c>
      <c r="L20" s="1" t="s">
        <v>119</v>
      </c>
      <c r="M20" s="1" t="s">
        <v>121</v>
      </c>
      <c r="N20" s="1" t="b">
        <f t="shared" si="1"/>
        <v>1</v>
      </c>
      <c r="O20" s="1" t="b">
        <f t="shared" si="1"/>
        <v>1</v>
      </c>
      <c r="P20" s="1" t="b">
        <f t="shared" si="1"/>
        <v>1</v>
      </c>
      <c r="Q20" s="1" t="str">
        <f t="shared" si="2"/>
        <v>Satisfied</v>
      </c>
      <c r="R20" s="1"/>
      <c r="S20" s="1">
        <v>18</v>
      </c>
      <c r="T20" s="1">
        <v>710000</v>
      </c>
      <c r="U20" s="1" t="s">
        <v>211</v>
      </c>
      <c r="V20" s="1">
        <v>1430000</v>
      </c>
      <c r="W20" s="1" t="s">
        <v>211</v>
      </c>
      <c r="X20" s="1">
        <f t="shared" si="3"/>
        <v>720000</v>
      </c>
      <c r="Y20" s="1" t="str">
        <f t="shared" si="4"/>
        <v>Non-Uniform</v>
      </c>
      <c r="Z20" s="1">
        <f t="shared" si="5"/>
        <v>101.41</v>
      </c>
      <c r="AA20" s="2" t="str">
        <f t="shared" si="6"/>
        <v/>
      </c>
    </row>
    <row r="21" spans="1:27" x14ac:dyDescent="0.2">
      <c r="A21" s="1">
        <v>19</v>
      </c>
      <c r="B21" s="49">
        <v>0.97</v>
      </c>
      <c r="C21" s="49">
        <v>0.94</v>
      </c>
      <c r="D21" s="49">
        <v>0.93</v>
      </c>
      <c r="E21" s="45">
        <v>2.6</v>
      </c>
      <c r="F21" s="45">
        <v>4.9000000000000004</v>
      </c>
      <c r="G21" s="45">
        <v>1.9</v>
      </c>
      <c r="H21" s="1" t="s">
        <v>122</v>
      </c>
      <c r="I21" s="1" t="s">
        <v>124</v>
      </c>
      <c r="J21" s="1" t="s">
        <v>43</v>
      </c>
      <c r="K21" s="1" t="s">
        <v>123</v>
      </c>
      <c r="L21" s="1" t="s">
        <v>125</v>
      </c>
      <c r="M21" s="1" t="s">
        <v>126</v>
      </c>
      <c r="N21" s="1" t="b">
        <f t="shared" si="1"/>
        <v>1</v>
      </c>
      <c r="O21" s="1" t="b">
        <f t="shared" si="1"/>
        <v>1</v>
      </c>
      <c r="P21" s="1" t="b">
        <f t="shared" si="1"/>
        <v>1</v>
      </c>
      <c r="Q21" s="1" t="str">
        <f t="shared" si="2"/>
        <v>Satisfied</v>
      </c>
      <c r="R21" s="1"/>
      <c r="S21" s="1">
        <v>19</v>
      </c>
      <c r="T21" s="1">
        <v>330000</v>
      </c>
      <c r="U21" s="1" t="s">
        <v>211</v>
      </c>
      <c r="V21" s="1">
        <v>280000</v>
      </c>
      <c r="W21" s="1" t="s">
        <v>211</v>
      </c>
      <c r="X21" s="1">
        <f t="shared" si="3"/>
        <v>-50000</v>
      </c>
      <c r="Y21" s="1" t="str">
        <f t="shared" si="4"/>
        <v>Uniform</v>
      </c>
      <c r="Z21" s="1">
        <f t="shared" si="5"/>
        <v>-15.15</v>
      </c>
      <c r="AA21" s="2" t="str">
        <f t="shared" si="6"/>
        <v/>
      </c>
    </row>
    <row r="22" spans="1:27" x14ac:dyDescent="0.2">
      <c r="A22" s="1">
        <v>20</v>
      </c>
      <c r="B22" s="49">
        <v>0.84</v>
      </c>
      <c r="C22" s="49">
        <v>0.82</v>
      </c>
      <c r="D22" s="49">
        <v>0.85</v>
      </c>
      <c r="E22" s="45">
        <v>1.2</v>
      </c>
      <c r="F22" s="45">
        <v>4.9000000000000004</v>
      </c>
      <c r="G22" s="45">
        <v>1.7</v>
      </c>
      <c r="H22" s="1" t="s">
        <v>127</v>
      </c>
      <c r="I22" s="1" t="s">
        <v>129</v>
      </c>
      <c r="J22" s="1" t="s">
        <v>131</v>
      </c>
      <c r="K22" s="1" t="s">
        <v>128</v>
      </c>
      <c r="L22" s="1" t="s">
        <v>130</v>
      </c>
      <c r="M22" s="1" t="s">
        <v>132</v>
      </c>
      <c r="N22" s="1" t="b">
        <f t="shared" si="1"/>
        <v>1</v>
      </c>
      <c r="O22" s="1" t="b">
        <f t="shared" si="1"/>
        <v>1</v>
      </c>
      <c r="P22" s="1" t="b">
        <f t="shared" si="1"/>
        <v>1</v>
      </c>
      <c r="Q22" s="1" t="str">
        <f t="shared" si="2"/>
        <v>Satisfied</v>
      </c>
      <c r="R22" s="1"/>
      <c r="S22" s="1">
        <v>20</v>
      </c>
      <c r="T22" s="1">
        <v>40000</v>
      </c>
      <c r="U22" s="1" t="s">
        <v>211</v>
      </c>
      <c r="V22" s="1">
        <v>30000</v>
      </c>
      <c r="W22" s="1" t="s">
        <v>211</v>
      </c>
      <c r="X22" s="1">
        <f t="shared" si="3"/>
        <v>-10000</v>
      </c>
      <c r="Y22" s="1" t="str">
        <f t="shared" si="4"/>
        <v>Uniform</v>
      </c>
      <c r="Z22" s="1">
        <f t="shared" si="5"/>
        <v>-25</v>
      </c>
      <c r="AA22" s="2" t="str">
        <f t="shared" si="6"/>
        <v/>
      </c>
    </row>
    <row r="23" spans="1:27" x14ac:dyDescent="0.2">
      <c r="A23" s="1">
        <v>21</v>
      </c>
      <c r="B23" s="49">
        <v>0.82</v>
      </c>
      <c r="C23" s="49">
        <v>0.95</v>
      </c>
      <c r="D23" s="49">
        <v>0.86</v>
      </c>
      <c r="E23" s="45">
        <v>1.4</v>
      </c>
      <c r="F23" s="45">
        <v>4.5999999999999996</v>
      </c>
      <c r="G23" s="45">
        <v>4.8</v>
      </c>
      <c r="H23" s="1" t="s">
        <v>133</v>
      </c>
      <c r="I23" s="1" t="s">
        <v>135</v>
      </c>
      <c r="J23" s="1" t="s">
        <v>137</v>
      </c>
      <c r="K23" s="1" t="s">
        <v>134</v>
      </c>
      <c r="L23" s="1" t="s">
        <v>136</v>
      </c>
      <c r="M23" s="1" t="s">
        <v>138</v>
      </c>
      <c r="N23" s="1" t="b">
        <f t="shared" si="1"/>
        <v>1</v>
      </c>
      <c r="O23" s="1" t="b">
        <f t="shared" si="1"/>
        <v>1</v>
      </c>
      <c r="P23" s="1" t="b">
        <f t="shared" si="1"/>
        <v>1</v>
      </c>
      <c r="Q23" s="1" t="str">
        <f t="shared" si="2"/>
        <v>Satisfied</v>
      </c>
      <c r="R23" s="1"/>
      <c r="S23" s="1">
        <v>21</v>
      </c>
      <c r="T23" s="1">
        <v>1070000</v>
      </c>
      <c r="U23" s="1" t="s">
        <v>211</v>
      </c>
      <c r="V23" s="1">
        <v>2300000</v>
      </c>
      <c r="W23" s="1" t="s">
        <v>211</v>
      </c>
      <c r="X23" s="1">
        <f t="shared" si="3"/>
        <v>1230000</v>
      </c>
      <c r="Y23" s="1" t="str">
        <f t="shared" si="4"/>
        <v>Non-Uniform</v>
      </c>
      <c r="Z23" s="1">
        <f t="shared" si="5"/>
        <v>114.95</v>
      </c>
      <c r="AA23" s="2" t="str">
        <f t="shared" si="6"/>
        <v/>
      </c>
    </row>
    <row r="24" spans="1:27" x14ac:dyDescent="0.2">
      <c r="A24" s="19">
        <v>22</v>
      </c>
      <c r="B24" s="53">
        <v>0.87</v>
      </c>
      <c r="C24" s="53">
        <v>0.86</v>
      </c>
      <c r="D24" s="53">
        <v>0.87</v>
      </c>
      <c r="E24" s="46">
        <v>1.5</v>
      </c>
      <c r="F24" s="46">
        <v>1.4</v>
      </c>
      <c r="G24" s="46">
        <v>3.9</v>
      </c>
      <c r="H24" s="19" t="s">
        <v>139</v>
      </c>
      <c r="I24" s="19" t="s">
        <v>141</v>
      </c>
      <c r="J24" s="19" t="s">
        <v>92</v>
      </c>
      <c r="K24" s="19" t="s">
        <v>140</v>
      </c>
      <c r="L24" s="19" t="s">
        <v>142</v>
      </c>
      <c r="M24" s="19" t="s">
        <v>143</v>
      </c>
      <c r="N24" s="19" t="b">
        <f t="shared" si="1"/>
        <v>1</v>
      </c>
      <c r="O24" s="19" t="b">
        <f t="shared" si="1"/>
        <v>1</v>
      </c>
      <c r="P24" s="19" t="b">
        <f t="shared" si="1"/>
        <v>1</v>
      </c>
      <c r="Q24" s="19" t="str">
        <f t="shared" si="2"/>
        <v>Satisfied</v>
      </c>
      <c r="R24" s="19"/>
      <c r="S24" s="19">
        <v>22</v>
      </c>
      <c r="T24" s="19">
        <v>26000</v>
      </c>
      <c r="U24" s="19" t="s">
        <v>211</v>
      </c>
      <c r="V24" s="19">
        <v>22000</v>
      </c>
      <c r="W24" s="19" t="s">
        <v>211</v>
      </c>
      <c r="X24" s="19">
        <f t="shared" si="3"/>
        <v>-4000</v>
      </c>
      <c r="Y24" s="19" t="str">
        <f t="shared" si="4"/>
        <v>Uniform</v>
      </c>
      <c r="Z24" s="19">
        <f t="shared" si="5"/>
        <v>-15.38</v>
      </c>
      <c r="AA24" s="2" t="str">
        <f t="shared" si="6"/>
        <v/>
      </c>
    </row>
    <row r="25" spans="1:27" x14ac:dyDescent="0.2">
      <c r="A25" s="1">
        <v>23</v>
      </c>
      <c r="B25" s="49">
        <v>0.89</v>
      </c>
      <c r="C25" s="49">
        <v>0.93</v>
      </c>
      <c r="D25" s="49">
        <v>0.94</v>
      </c>
      <c r="E25" s="45">
        <v>4.2</v>
      </c>
      <c r="F25" s="45">
        <v>2.9</v>
      </c>
      <c r="G25" s="45">
        <v>1.3</v>
      </c>
      <c r="H25" s="1" t="s">
        <v>144</v>
      </c>
      <c r="I25" s="1" t="s">
        <v>146</v>
      </c>
      <c r="J25" s="1" t="s">
        <v>148</v>
      </c>
      <c r="K25" s="1" t="s">
        <v>145</v>
      </c>
      <c r="L25" s="1" t="s">
        <v>147</v>
      </c>
      <c r="M25" s="1" t="s">
        <v>149</v>
      </c>
      <c r="N25" s="1" t="b">
        <f t="shared" si="1"/>
        <v>1</v>
      </c>
      <c r="O25" s="1" t="b">
        <f t="shared" si="1"/>
        <v>0</v>
      </c>
      <c r="P25" s="1" t="b">
        <f t="shared" si="1"/>
        <v>1</v>
      </c>
      <c r="Q25" s="1" t="str">
        <f t="shared" si="2"/>
        <v>Violated</v>
      </c>
      <c r="R25" s="1"/>
      <c r="S25" s="1">
        <v>23</v>
      </c>
      <c r="T25" s="1">
        <v>700000</v>
      </c>
      <c r="U25" s="1" t="s">
        <v>210</v>
      </c>
      <c r="V25" s="1">
        <v>580000</v>
      </c>
      <c r="W25" s="1" t="s">
        <v>210</v>
      </c>
      <c r="X25" s="1">
        <f t="shared" si="3"/>
        <v>-120000</v>
      </c>
      <c r="Y25" s="1" t="str">
        <f t="shared" si="4"/>
        <v>Uniform</v>
      </c>
      <c r="Z25" s="1">
        <f t="shared" si="5"/>
        <v>-17.14</v>
      </c>
      <c r="AA25" s="2" t="str">
        <f t="shared" si="6"/>
        <v/>
      </c>
    </row>
    <row r="26" spans="1:27" x14ac:dyDescent="0.2">
      <c r="A26" s="1">
        <v>24</v>
      </c>
      <c r="B26" s="49">
        <v>0.94</v>
      </c>
      <c r="C26" s="49">
        <v>0.8</v>
      </c>
      <c r="D26" s="49">
        <v>0.84</v>
      </c>
      <c r="E26" s="45">
        <v>2.1</v>
      </c>
      <c r="F26" s="45">
        <v>4.0999999999999996</v>
      </c>
      <c r="G26" s="45">
        <v>2.2999999999999998</v>
      </c>
      <c r="H26" s="1" t="s">
        <v>150</v>
      </c>
      <c r="I26" s="1" t="s">
        <v>152</v>
      </c>
      <c r="J26" s="1" t="s">
        <v>154</v>
      </c>
      <c r="K26" s="1" t="s">
        <v>151</v>
      </c>
      <c r="L26" s="1" t="s">
        <v>153</v>
      </c>
      <c r="M26" s="1" t="s">
        <v>155</v>
      </c>
      <c r="N26" s="1" t="b">
        <f t="shared" si="1"/>
        <v>0</v>
      </c>
      <c r="O26" s="1" t="b">
        <f t="shared" si="1"/>
        <v>1</v>
      </c>
      <c r="P26" s="1" t="b">
        <f t="shared" si="1"/>
        <v>1</v>
      </c>
      <c r="Q26" s="1" t="str">
        <f t="shared" si="2"/>
        <v>Violated</v>
      </c>
      <c r="R26" s="1"/>
      <c r="S26" s="1">
        <v>24</v>
      </c>
      <c r="T26" s="1">
        <v>1400000</v>
      </c>
      <c r="U26" s="1" t="s">
        <v>210</v>
      </c>
      <c r="V26" s="1">
        <v>5170000</v>
      </c>
      <c r="W26" s="1" t="s">
        <v>210</v>
      </c>
      <c r="X26" s="1">
        <f t="shared" si="3"/>
        <v>3770000</v>
      </c>
      <c r="Y26" s="1" t="str">
        <f t="shared" si="4"/>
        <v>Non-Uniform</v>
      </c>
      <c r="Z26" s="1">
        <f t="shared" si="5"/>
        <v>269.29000000000002</v>
      </c>
      <c r="AA26" s="2" t="str">
        <f t="shared" si="6"/>
        <v/>
      </c>
    </row>
    <row r="27" spans="1:27" x14ac:dyDescent="0.2">
      <c r="A27" s="19">
        <v>25</v>
      </c>
      <c r="B27" s="53">
        <v>0.98</v>
      </c>
      <c r="C27" s="53">
        <v>0.95</v>
      </c>
      <c r="D27" s="53">
        <v>0.86</v>
      </c>
      <c r="E27" s="46">
        <v>3.3</v>
      </c>
      <c r="F27" s="46">
        <v>1.7</v>
      </c>
      <c r="G27" s="46">
        <v>2.2000000000000002</v>
      </c>
      <c r="H27" s="19" t="s">
        <v>156</v>
      </c>
      <c r="I27" s="19" t="s">
        <v>158</v>
      </c>
      <c r="J27" s="19" t="s">
        <v>160</v>
      </c>
      <c r="K27" s="19" t="s">
        <v>157</v>
      </c>
      <c r="L27" s="19" t="s">
        <v>159</v>
      </c>
      <c r="M27" s="19" t="s">
        <v>161</v>
      </c>
      <c r="N27" s="19" t="b">
        <f t="shared" si="1"/>
        <v>1</v>
      </c>
      <c r="O27" s="19" t="b">
        <f t="shared" si="1"/>
        <v>1</v>
      </c>
      <c r="P27" s="19" t="b">
        <f t="shared" si="1"/>
        <v>0</v>
      </c>
      <c r="Q27" s="19" t="str">
        <f t="shared" si="2"/>
        <v>Violated</v>
      </c>
      <c r="R27" s="19"/>
      <c r="S27" s="19">
        <v>25</v>
      </c>
      <c r="T27" s="19">
        <v>4000</v>
      </c>
      <c r="U27" s="19" t="s">
        <v>210</v>
      </c>
      <c r="V27" s="19">
        <v>6000</v>
      </c>
      <c r="W27" s="19" t="s">
        <v>210</v>
      </c>
      <c r="X27" s="19">
        <f t="shared" si="3"/>
        <v>2000</v>
      </c>
      <c r="Y27" s="19" t="str">
        <f t="shared" si="4"/>
        <v>Non-Uniform</v>
      </c>
      <c r="Z27" s="19">
        <f t="shared" si="5"/>
        <v>50</v>
      </c>
      <c r="AA27" s="2" t="str">
        <f t="shared" si="6"/>
        <v/>
      </c>
    </row>
    <row r="28" spans="1:27" x14ac:dyDescent="0.2">
      <c r="A28" s="1">
        <v>26</v>
      </c>
      <c r="B28" s="49">
        <v>0.9</v>
      </c>
      <c r="C28" s="49">
        <v>0.93</v>
      </c>
      <c r="D28" s="49">
        <v>0.8</v>
      </c>
      <c r="E28" s="45">
        <v>2.5</v>
      </c>
      <c r="F28" s="45">
        <v>2.5</v>
      </c>
      <c r="G28" s="45">
        <v>1.1000000000000001</v>
      </c>
      <c r="H28" s="1" t="s">
        <v>162</v>
      </c>
      <c r="I28" s="1" t="s">
        <v>164</v>
      </c>
      <c r="J28" s="1" t="s">
        <v>166</v>
      </c>
      <c r="K28" s="1" t="s">
        <v>163</v>
      </c>
      <c r="L28" s="1" t="s">
        <v>165</v>
      </c>
      <c r="M28" s="1" t="s">
        <v>167</v>
      </c>
      <c r="N28" s="1" t="b">
        <f t="shared" si="1"/>
        <v>1</v>
      </c>
      <c r="O28" s="1" t="b">
        <f t="shared" si="1"/>
        <v>1</v>
      </c>
      <c r="P28" s="1" t="b">
        <f t="shared" si="1"/>
        <v>1</v>
      </c>
      <c r="Q28" s="1" t="str">
        <f t="shared" si="2"/>
        <v>Satisfied</v>
      </c>
      <c r="R28" s="1"/>
      <c r="S28" s="1">
        <v>26</v>
      </c>
      <c r="T28" s="1">
        <v>100000</v>
      </c>
      <c r="U28" s="1" t="s">
        <v>211</v>
      </c>
      <c r="V28" s="1">
        <v>480000</v>
      </c>
      <c r="W28" s="1" t="s">
        <v>211</v>
      </c>
      <c r="X28" s="1">
        <f t="shared" si="3"/>
        <v>380000</v>
      </c>
      <c r="Y28" s="1" t="str">
        <f t="shared" si="4"/>
        <v>Non-Uniform</v>
      </c>
      <c r="Z28" s="1">
        <f t="shared" si="5"/>
        <v>380</v>
      </c>
      <c r="AA28" s="2" t="str">
        <f t="shared" si="6"/>
        <v/>
      </c>
    </row>
    <row r="29" spans="1:27" x14ac:dyDescent="0.2">
      <c r="A29" s="1">
        <v>27</v>
      </c>
      <c r="B29" s="49">
        <v>0.93</v>
      </c>
      <c r="C29" s="49">
        <v>0.93</v>
      </c>
      <c r="D29" s="49">
        <v>0.85</v>
      </c>
      <c r="E29" s="45">
        <v>4.3</v>
      </c>
      <c r="F29" s="45">
        <v>2.1</v>
      </c>
      <c r="G29" s="45">
        <v>2.2999999999999998</v>
      </c>
      <c r="H29" s="1" t="s">
        <v>168</v>
      </c>
      <c r="I29" s="1" t="s">
        <v>170</v>
      </c>
      <c r="J29" s="1" t="s">
        <v>172</v>
      </c>
      <c r="K29" s="1" t="s">
        <v>169</v>
      </c>
      <c r="L29" s="1" t="s">
        <v>171</v>
      </c>
      <c r="M29" s="1" t="s">
        <v>173</v>
      </c>
      <c r="N29" s="1" t="b">
        <f t="shared" si="1"/>
        <v>0</v>
      </c>
      <c r="O29" s="1" t="b">
        <f t="shared" si="1"/>
        <v>1</v>
      </c>
      <c r="P29" s="1" t="b">
        <f t="shared" si="1"/>
        <v>1</v>
      </c>
      <c r="Q29" s="1" t="str">
        <f t="shared" si="2"/>
        <v>Violated</v>
      </c>
      <c r="R29" s="1"/>
      <c r="S29" s="1">
        <v>27</v>
      </c>
      <c r="T29" s="1">
        <v>480000</v>
      </c>
      <c r="U29" s="1" t="s">
        <v>210</v>
      </c>
      <c r="V29" s="1">
        <v>1740000</v>
      </c>
      <c r="W29" s="1" t="s">
        <v>210</v>
      </c>
      <c r="X29" s="1">
        <f t="shared" si="3"/>
        <v>1260000</v>
      </c>
      <c r="Y29" s="1" t="str">
        <f t="shared" si="4"/>
        <v>Non-Uniform</v>
      </c>
      <c r="Z29" s="1">
        <f t="shared" si="5"/>
        <v>262.5</v>
      </c>
      <c r="AA29" s="2" t="str">
        <f t="shared" si="6"/>
        <v/>
      </c>
    </row>
    <row r="30" spans="1:27" x14ac:dyDescent="0.2">
      <c r="A30" s="1">
        <v>28</v>
      </c>
      <c r="B30" s="49">
        <v>0.92</v>
      </c>
      <c r="C30" s="49">
        <v>0.93</v>
      </c>
      <c r="D30" s="49">
        <v>0.8</v>
      </c>
      <c r="E30" s="45">
        <v>4.2</v>
      </c>
      <c r="F30" s="45">
        <v>1.9</v>
      </c>
      <c r="G30" s="45">
        <v>4</v>
      </c>
      <c r="H30" s="1" t="s">
        <v>174</v>
      </c>
      <c r="I30" s="1" t="s">
        <v>176</v>
      </c>
      <c r="J30" s="1" t="s">
        <v>178</v>
      </c>
      <c r="K30" s="1" t="s">
        <v>175</v>
      </c>
      <c r="L30" s="1" t="s">
        <v>177</v>
      </c>
      <c r="M30" s="1" t="s">
        <v>179</v>
      </c>
      <c r="N30" s="1" t="b">
        <f t="shared" si="1"/>
        <v>1</v>
      </c>
      <c r="O30" s="1" t="b">
        <f t="shared" si="1"/>
        <v>0</v>
      </c>
      <c r="P30" s="1" t="b">
        <f t="shared" si="1"/>
        <v>1</v>
      </c>
      <c r="Q30" s="1" t="str">
        <f t="shared" si="2"/>
        <v>Violated</v>
      </c>
      <c r="R30" s="1"/>
      <c r="S30" s="1">
        <v>28</v>
      </c>
      <c r="T30" s="1">
        <v>2980000</v>
      </c>
      <c r="U30" s="1" t="s">
        <v>210</v>
      </c>
      <c r="V30" s="1">
        <v>2830000</v>
      </c>
      <c r="W30" s="1" t="s">
        <v>210</v>
      </c>
      <c r="X30" s="1">
        <f t="shared" si="3"/>
        <v>-150000</v>
      </c>
      <c r="Y30" s="1" t="str">
        <f t="shared" si="4"/>
        <v>Uniform</v>
      </c>
      <c r="Z30" s="1">
        <f t="shared" si="5"/>
        <v>-5.03</v>
      </c>
      <c r="AA30" s="2" t="str">
        <f t="shared" si="6"/>
        <v/>
      </c>
    </row>
    <row r="31" spans="1:27" x14ac:dyDescent="0.2">
      <c r="A31" s="1">
        <v>29</v>
      </c>
      <c r="B31" s="49">
        <v>0.86</v>
      </c>
      <c r="C31" s="49">
        <v>0.84</v>
      </c>
      <c r="D31" s="49">
        <v>0.98</v>
      </c>
      <c r="E31" s="45">
        <v>4.9000000000000004</v>
      </c>
      <c r="F31" s="45">
        <v>3.6</v>
      </c>
      <c r="G31" s="45">
        <v>4.0999999999999996</v>
      </c>
      <c r="H31" s="1" t="s">
        <v>180</v>
      </c>
      <c r="I31" s="1" t="s">
        <v>182</v>
      </c>
      <c r="J31" s="1" t="s">
        <v>184</v>
      </c>
      <c r="K31" s="1" t="s">
        <v>181</v>
      </c>
      <c r="L31" s="1" t="s">
        <v>183</v>
      </c>
      <c r="M31" s="1" t="s">
        <v>185</v>
      </c>
      <c r="N31" s="1" t="b">
        <f t="shared" si="1"/>
        <v>1</v>
      </c>
      <c r="O31" s="1" t="b">
        <f t="shared" si="1"/>
        <v>1</v>
      </c>
      <c r="P31" s="1" t="b">
        <f t="shared" si="1"/>
        <v>1</v>
      </c>
      <c r="Q31" s="1" t="str">
        <f t="shared" si="2"/>
        <v>Satisfied</v>
      </c>
      <c r="R31" s="1"/>
      <c r="S31" s="1">
        <v>29</v>
      </c>
      <c r="T31" s="1">
        <v>350000</v>
      </c>
      <c r="U31" s="1" t="s">
        <v>211</v>
      </c>
      <c r="V31" s="1">
        <v>1260000</v>
      </c>
      <c r="W31" s="1" t="s">
        <v>211</v>
      </c>
      <c r="X31" s="1">
        <f t="shared" si="3"/>
        <v>910000</v>
      </c>
      <c r="Y31" s="1" t="str">
        <f t="shared" si="4"/>
        <v>Non-Uniform</v>
      </c>
      <c r="Z31" s="1">
        <f t="shared" si="5"/>
        <v>260</v>
      </c>
      <c r="AA31" s="2" t="str">
        <f t="shared" si="6"/>
        <v/>
      </c>
    </row>
    <row r="32" spans="1:27" x14ac:dyDescent="0.2">
      <c r="A32" s="1">
        <v>30</v>
      </c>
      <c r="B32" s="49">
        <v>0.93</v>
      </c>
      <c r="C32" s="49">
        <v>0.95</v>
      </c>
      <c r="D32" s="49">
        <v>0.98</v>
      </c>
      <c r="E32" s="45">
        <v>1.7</v>
      </c>
      <c r="F32" s="45">
        <v>1.9</v>
      </c>
      <c r="G32" s="45">
        <v>3.8</v>
      </c>
      <c r="H32" s="1" t="s">
        <v>186</v>
      </c>
      <c r="I32" s="1" t="s">
        <v>188</v>
      </c>
      <c r="J32" s="1" t="s">
        <v>190</v>
      </c>
      <c r="K32" s="1" t="s">
        <v>187</v>
      </c>
      <c r="L32" s="1" t="s">
        <v>189</v>
      </c>
      <c r="M32" s="1" t="s">
        <v>191</v>
      </c>
      <c r="N32" s="1" t="b">
        <f t="shared" si="1"/>
        <v>1</v>
      </c>
      <c r="O32" s="1" t="b">
        <f t="shared" si="1"/>
        <v>1</v>
      </c>
      <c r="P32" s="1" t="b">
        <f t="shared" si="1"/>
        <v>1</v>
      </c>
      <c r="Q32" s="1" t="str">
        <f t="shared" si="2"/>
        <v>Satisfied</v>
      </c>
      <c r="R32" s="1"/>
      <c r="S32" s="1">
        <v>30</v>
      </c>
      <c r="T32" s="1">
        <v>150000</v>
      </c>
      <c r="U32" s="1" t="s">
        <v>211</v>
      </c>
      <c r="V32" s="1">
        <v>230000</v>
      </c>
      <c r="W32" s="1" t="s">
        <v>211</v>
      </c>
      <c r="X32" s="1">
        <f t="shared" si="3"/>
        <v>80000</v>
      </c>
      <c r="Y32" s="1" t="str">
        <f t="shared" si="4"/>
        <v>Non-Uniform</v>
      </c>
      <c r="Z32" s="1">
        <f t="shared" si="5"/>
        <v>53.33</v>
      </c>
      <c r="AA32" s="2" t="str">
        <f t="shared" si="6"/>
        <v/>
      </c>
    </row>
    <row r="33" spans="1:27" x14ac:dyDescent="0.2">
      <c r="A33" s="1">
        <v>31</v>
      </c>
      <c r="B33" s="49">
        <v>0.81</v>
      </c>
      <c r="C33" s="49">
        <v>0.92</v>
      </c>
      <c r="D33" s="49">
        <v>0.81</v>
      </c>
      <c r="E33" s="45">
        <v>4.4000000000000004</v>
      </c>
      <c r="F33" s="45">
        <v>2</v>
      </c>
      <c r="G33" s="45">
        <v>3.5</v>
      </c>
      <c r="H33" s="1" t="s">
        <v>192</v>
      </c>
      <c r="I33" s="1" t="s">
        <v>194</v>
      </c>
      <c r="J33" s="1" t="s">
        <v>196</v>
      </c>
      <c r="K33" s="1" t="s">
        <v>193</v>
      </c>
      <c r="L33" s="1" t="s">
        <v>195</v>
      </c>
      <c r="M33" s="1" t="s">
        <v>197</v>
      </c>
      <c r="N33" s="1" t="b">
        <f t="shared" si="1"/>
        <v>1</v>
      </c>
      <c r="O33" s="1" t="b">
        <f t="shared" si="1"/>
        <v>1</v>
      </c>
      <c r="P33" s="1" t="b">
        <f t="shared" si="1"/>
        <v>1</v>
      </c>
      <c r="Q33" s="1" t="str">
        <f t="shared" si="2"/>
        <v>Satisfied</v>
      </c>
      <c r="R33" s="1"/>
      <c r="S33" s="1">
        <v>31</v>
      </c>
      <c r="T33" s="1">
        <v>20000</v>
      </c>
      <c r="U33" s="1" t="s">
        <v>211</v>
      </c>
      <c r="V33" s="1">
        <v>30000</v>
      </c>
      <c r="W33" s="1" t="s">
        <v>211</v>
      </c>
      <c r="X33" s="1">
        <f t="shared" si="3"/>
        <v>10000</v>
      </c>
      <c r="Y33" s="1" t="str">
        <f t="shared" si="4"/>
        <v>Non-Uniform</v>
      </c>
      <c r="Z33" s="1">
        <f t="shared" si="5"/>
        <v>50</v>
      </c>
      <c r="AA33" s="2" t="str">
        <f t="shared" si="6"/>
        <v/>
      </c>
    </row>
    <row r="34" spans="1:27" x14ac:dyDescent="0.2">
      <c r="A34" s="1">
        <v>32</v>
      </c>
      <c r="B34" s="49">
        <v>0.98</v>
      </c>
      <c r="C34" s="49">
        <v>0.85</v>
      </c>
      <c r="D34" s="49">
        <v>0.94</v>
      </c>
      <c r="E34" s="45">
        <v>2.6</v>
      </c>
      <c r="F34" s="45">
        <v>4.8</v>
      </c>
      <c r="G34" s="45">
        <v>3.6</v>
      </c>
      <c r="H34" s="1" t="s">
        <v>198</v>
      </c>
      <c r="I34" s="1" t="s">
        <v>200</v>
      </c>
      <c r="J34" s="1" t="s">
        <v>30</v>
      </c>
      <c r="K34" s="1" t="s">
        <v>199</v>
      </c>
      <c r="L34" s="1" t="s">
        <v>201</v>
      </c>
      <c r="M34" s="1" t="s">
        <v>202</v>
      </c>
      <c r="N34" s="1" t="b">
        <f t="shared" si="1"/>
        <v>1</v>
      </c>
      <c r="O34" s="1" t="b">
        <f t="shared" si="1"/>
        <v>1</v>
      </c>
      <c r="P34" s="1" t="b">
        <f t="shared" si="1"/>
        <v>1</v>
      </c>
      <c r="Q34" s="1" t="str">
        <f t="shared" si="2"/>
        <v>Satisfied</v>
      </c>
      <c r="R34" s="1"/>
      <c r="S34" s="1">
        <v>32</v>
      </c>
      <c r="T34" s="1">
        <v>820000</v>
      </c>
      <c r="U34" s="1" t="s">
        <v>211</v>
      </c>
      <c r="V34" s="1">
        <v>3000000</v>
      </c>
      <c r="W34" s="1" t="s">
        <v>211</v>
      </c>
      <c r="X34" s="1">
        <f t="shared" si="3"/>
        <v>2180000</v>
      </c>
      <c r="Y34" s="1" t="str">
        <f t="shared" si="4"/>
        <v>Non-Uniform</v>
      </c>
      <c r="Z34" s="1">
        <f t="shared" si="5"/>
        <v>265.85000000000002</v>
      </c>
      <c r="AA34" s="2" t="str">
        <f t="shared" si="6"/>
        <v/>
      </c>
    </row>
    <row r="35" spans="1:27" x14ac:dyDescent="0.2">
      <c r="A35" s="1">
        <v>33</v>
      </c>
      <c r="B35" s="49">
        <v>0.93</v>
      </c>
      <c r="C35" s="49">
        <v>0.86</v>
      </c>
      <c r="D35" s="49">
        <v>0.98</v>
      </c>
      <c r="E35" s="45">
        <v>3.5</v>
      </c>
      <c r="F35" s="45">
        <v>3.7</v>
      </c>
      <c r="G35" s="45">
        <v>1.5</v>
      </c>
      <c r="H35" s="1" t="s">
        <v>203</v>
      </c>
      <c r="I35" s="1" t="s">
        <v>205</v>
      </c>
      <c r="J35" s="1" t="s">
        <v>190</v>
      </c>
      <c r="K35" s="1" t="s">
        <v>204</v>
      </c>
      <c r="L35" s="1" t="s">
        <v>206</v>
      </c>
      <c r="M35" s="1" t="s">
        <v>207</v>
      </c>
      <c r="N35" s="1" t="b">
        <f t="shared" si="1"/>
        <v>0</v>
      </c>
      <c r="O35" s="1" t="b">
        <f t="shared" si="1"/>
        <v>1</v>
      </c>
      <c r="P35" s="1" t="b">
        <f t="shared" si="1"/>
        <v>1</v>
      </c>
      <c r="Q35" s="1" t="str">
        <f t="shared" si="2"/>
        <v>Violated</v>
      </c>
      <c r="R35" s="1"/>
      <c r="S35" s="1">
        <v>33</v>
      </c>
      <c r="T35" s="1">
        <v>3360000</v>
      </c>
      <c r="U35" s="1" t="s">
        <v>210</v>
      </c>
      <c r="V35" s="1">
        <v>7730000</v>
      </c>
      <c r="W35" s="1" t="s">
        <v>210</v>
      </c>
      <c r="X35" s="1">
        <f>V35-T35</f>
        <v>4370000</v>
      </c>
      <c r="Y35" s="1" t="str">
        <f t="shared" si="4"/>
        <v>Non-Uniform</v>
      </c>
      <c r="Z35" s="1">
        <f t="shared" si="5"/>
        <v>130.06</v>
      </c>
      <c r="AA35" s="2" t="str">
        <f t="shared" si="6"/>
        <v/>
      </c>
    </row>
    <row r="36" spans="1:27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>
        <f>SUM(T3:T35)</f>
        <v>26898000</v>
      </c>
      <c r="U36" s="2" t="s">
        <v>237</v>
      </c>
      <c r="V36" s="2">
        <f>SUM(V3:V35)</f>
        <v>43934000</v>
      </c>
      <c r="W36" s="2" t="s">
        <v>238</v>
      </c>
      <c r="X36" s="2">
        <f>V36-T36</f>
        <v>17036000</v>
      </c>
      <c r="Y36" s="2"/>
      <c r="Z36" s="2">
        <f>ROUND(AVERAGE(Z3:Z35),2)</f>
        <v>73.959999999999994</v>
      </c>
      <c r="AA36" s="2" t="s">
        <v>219</v>
      </c>
    </row>
    <row r="37" spans="1:27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>
        <f>ROUND(STDEV((Z3:Z35)),2)</f>
        <v>102.81</v>
      </c>
      <c r="AA37" s="2" t="s">
        <v>220</v>
      </c>
    </row>
    <row r="38" spans="1:27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x14ac:dyDescent="0.2">
      <c r="A44" s="2"/>
      <c r="B44" s="2"/>
      <c r="C44" s="2"/>
      <c r="D44" s="2"/>
      <c r="E44" s="2"/>
      <c r="F44" s="2"/>
      <c r="G44" s="44" t="s">
        <v>222</v>
      </c>
      <c r="H44" s="44" t="s">
        <v>223</v>
      </c>
      <c r="I44" s="44" t="s">
        <v>224</v>
      </c>
      <c r="J44" s="44" t="s">
        <v>225</v>
      </c>
      <c r="K44" s="44" t="s">
        <v>226</v>
      </c>
      <c r="L44" s="44" t="s">
        <v>227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x14ac:dyDescent="0.2">
      <c r="A45" s="2"/>
      <c r="B45" s="2"/>
      <c r="C45" s="2"/>
      <c r="D45" s="2"/>
      <c r="E45" s="2"/>
      <c r="F45" s="2"/>
      <c r="G45" s="1"/>
      <c r="H45" s="1">
        <v>20000000</v>
      </c>
      <c r="I45" s="1">
        <v>10000</v>
      </c>
      <c r="J45" s="1">
        <v>1441</v>
      </c>
      <c r="K45" s="1">
        <v>5000000</v>
      </c>
      <c r="L45" s="1" t="s">
        <v>228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x14ac:dyDescent="0.2">
      <c r="A46" s="2"/>
      <c r="B46" s="2"/>
      <c r="C46" s="2"/>
      <c r="D46" s="2"/>
      <c r="E46" s="2"/>
      <c r="F46" s="2"/>
      <c r="G46" s="33"/>
      <c r="H46" s="1">
        <v>20000000</v>
      </c>
      <c r="I46" s="1">
        <v>2000</v>
      </c>
      <c r="J46" s="1">
        <v>1441</v>
      </c>
      <c r="K46" s="1">
        <v>5000000</v>
      </c>
      <c r="L46" s="1" t="s">
        <v>228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</sheetData>
  <mergeCells count="2">
    <mergeCell ref="H1:J1"/>
    <mergeCell ref="K1:M1"/>
  </mergeCells>
  <pageMargins left="0.7" right="0.7" top="0.75" bottom="0.75" header="0.3" footer="0.3"/>
  <ignoredErrors>
    <ignoredError sqref="H3:M3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C0BAE-FAB8-3244-A3E5-E084ED790DD5}">
  <dimension ref="A1:AA42"/>
  <sheetViews>
    <sheetView tabSelected="1" topLeftCell="H2" workbookViewId="0">
      <selection activeCell="H3" sqref="H3:M35"/>
    </sheetView>
  </sheetViews>
  <sheetFormatPr baseColWidth="10" defaultRowHeight="15" x14ac:dyDescent="0.2"/>
  <cols>
    <col min="1" max="4" width="10.83203125" style="2"/>
    <col min="5" max="5" width="14.1640625" style="2" customWidth="1"/>
    <col min="6" max="6" width="15" style="2" customWidth="1"/>
    <col min="7" max="7" width="16.1640625" style="2" customWidth="1"/>
    <col min="8" max="8" width="20.33203125" style="2" customWidth="1"/>
    <col min="9" max="9" width="20.1640625" style="2" customWidth="1"/>
    <col min="10" max="10" width="22.6640625" style="2" customWidth="1"/>
    <col min="11" max="12" width="19.33203125" style="2" customWidth="1"/>
    <col min="13" max="13" width="18.83203125" style="2" customWidth="1"/>
    <col min="14" max="25" width="10.83203125" style="2"/>
    <col min="26" max="26" width="25.5" style="2" customWidth="1"/>
    <col min="27" max="16384" width="10.83203125" style="2"/>
  </cols>
  <sheetData>
    <row r="1" spans="1:27" x14ac:dyDescent="0.2">
      <c r="E1" s="62" t="s">
        <v>242</v>
      </c>
      <c r="F1" s="62"/>
      <c r="G1" s="62"/>
      <c r="H1" s="63" t="s">
        <v>244</v>
      </c>
      <c r="I1" s="63"/>
      <c r="J1" s="63"/>
      <c r="K1" s="61" t="s">
        <v>243</v>
      </c>
      <c r="L1" s="61"/>
      <c r="M1" s="61"/>
      <c r="T1" s="2" t="s">
        <v>208</v>
      </c>
      <c r="V1" s="2" t="s">
        <v>209</v>
      </c>
    </row>
    <row r="2" spans="1:27" s="51" customFormat="1" x14ac:dyDescent="0.2">
      <c r="A2" s="50" t="s">
        <v>213</v>
      </c>
      <c r="B2" s="50" t="s">
        <v>0</v>
      </c>
      <c r="C2" s="50" t="s">
        <v>1</v>
      </c>
      <c r="D2" s="50" t="s">
        <v>2</v>
      </c>
      <c r="E2" s="50" t="s">
        <v>229</v>
      </c>
      <c r="F2" s="50" t="s">
        <v>230</v>
      </c>
      <c r="G2" s="50" t="s">
        <v>231</v>
      </c>
      <c r="H2" s="50" t="s">
        <v>3</v>
      </c>
      <c r="I2" s="50" t="s">
        <v>5</v>
      </c>
      <c r="J2" s="50" t="s">
        <v>7</v>
      </c>
      <c r="K2" s="50" t="s">
        <v>4</v>
      </c>
      <c r="L2" s="50" t="s">
        <v>6</v>
      </c>
      <c r="M2" s="50" t="s">
        <v>8</v>
      </c>
      <c r="N2" s="50" t="s">
        <v>9</v>
      </c>
      <c r="O2" s="50" t="s">
        <v>10</v>
      </c>
      <c r="P2" s="50" t="s">
        <v>11</v>
      </c>
      <c r="Q2" s="52" t="s">
        <v>212</v>
      </c>
      <c r="R2" s="50"/>
      <c r="S2" s="50" t="s">
        <v>213</v>
      </c>
      <c r="T2" s="50" t="s">
        <v>215</v>
      </c>
      <c r="U2" s="52" t="s">
        <v>212</v>
      </c>
      <c r="V2" s="50" t="s">
        <v>216</v>
      </c>
      <c r="W2" s="52" t="s">
        <v>212</v>
      </c>
      <c r="X2" s="50" t="s">
        <v>217</v>
      </c>
      <c r="Y2" s="50" t="s">
        <v>214</v>
      </c>
      <c r="Z2" s="50" t="s">
        <v>218</v>
      </c>
      <c r="AA2" s="51" t="s">
        <v>240</v>
      </c>
    </row>
    <row r="3" spans="1:27" x14ac:dyDescent="0.2">
      <c r="A3" s="1">
        <v>1</v>
      </c>
      <c r="B3" s="49">
        <v>0.88</v>
      </c>
      <c r="C3" s="49">
        <v>0.87</v>
      </c>
      <c r="D3" s="49">
        <v>0.97</v>
      </c>
      <c r="E3" s="1">
        <v>3.7</v>
      </c>
      <c r="F3" s="1">
        <v>2</v>
      </c>
      <c r="G3" s="1">
        <v>4.9000000000000004</v>
      </c>
      <c r="H3" s="1" t="s">
        <v>12</v>
      </c>
      <c r="I3" s="1" t="s">
        <v>14</v>
      </c>
      <c r="J3" s="1" t="s">
        <v>16</v>
      </c>
      <c r="K3" s="1" t="s">
        <v>13</v>
      </c>
      <c r="L3" s="1" t="s">
        <v>15</v>
      </c>
      <c r="M3" s="1" t="s">
        <v>17</v>
      </c>
      <c r="N3" s="1" t="b">
        <f>IF(K3*1000&lt;H3*1000,FALSE,TRUE)</f>
        <v>0</v>
      </c>
      <c r="O3" s="1" t="b">
        <f t="shared" ref="O3:P18" si="0">IF(L3*1000&lt;I3*1000,FALSE,TRUE)</f>
        <v>0</v>
      </c>
      <c r="P3" s="1" t="b">
        <f t="shared" si="0"/>
        <v>0</v>
      </c>
      <c r="Q3" s="1" t="str">
        <f>IF(OR(N3=FALSE,O3=FALSE,P3=FALSE),"Violated","Satisfied")</f>
        <v>Violated</v>
      </c>
      <c r="R3" s="1"/>
      <c r="S3" s="1">
        <v>1</v>
      </c>
      <c r="T3" s="1">
        <v>80000</v>
      </c>
      <c r="U3" s="1" t="s">
        <v>210</v>
      </c>
      <c r="V3" s="1">
        <v>150000</v>
      </c>
      <c r="W3" s="1" t="s">
        <v>210</v>
      </c>
      <c r="X3" s="1">
        <f>V3-T3</f>
        <v>70000</v>
      </c>
      <c r="Y3" s="1" t="str">
        <f>IF(V3=T3,"=",IF(V3&lt;T3,"Uniform","Non-Uniform"))</f>
        <v>Non-Uniform</v>
      </c>
      <c r="Z3" s="1">
        <f>(ROUND(X3*100/T3,2))</f>
        <v>87.5</v>
      </c>
      <c r="AA3" s="2" t="str">
        <f>IF(AND(Q3=U3,Q3=W3),"","X")</f>
        <v/>
      </c>
    </row>
    <row r="4" spans="1:27" x14ac:dyDescent="0.2">
      <c r="A4" s="1">
        <v>2</v>
      </c>
      <c r="B4" s="49">
        <v>0.98</v>
      </c>
      <c r="C4" s="49">
        <v>0.96</v>
      </c>
      <c r="D4" s="49">
        <v>0.93</v>
      </c>
      <c r="E4" s="1">
        <v>3.3</v>
      </c>
      <c r="F4" s="1">
        <v>4.5</v>
      </c>
      <c r="G4" s="1">
        <v>1.1000000000000001</v>
      </c>
      <c r="H4" s="1" t="s">
        <v>18</v>
      </c>
      <c r="I4" s="1" t="s">
        <v>20</v>
      </c>
      <c r="J4" s="1" t="s">
        <v>22</v>
      </c>
      <c r="K4" s="1" t="s">
        <v>19</v>
      </c>
      <c r="L4" s="1" t="s">
        <v>21</v>
      </c>
      <c r="M4" s="1" t="s">
        <v>23</v>
      </c>
      <c r="N4" s="1" t="b">
        <f t="shared" ref="N4:P35" si="1">IF(K4*1000&lt;H4*1000,FALSE,TRUE)</f>
        <v>0</v>
      </c>
      <c r="O4" s="1" t="b">
        <f t="shared" si="0"/>
        <v>0</v>
      </c>
      <c r="P4" s="1" t="b">
        <f t="shared" si="0"/>
        <v>1</v>
      </c>
      <c r="Q4" s="1" t="str">
        <f t="shared" ref="Q4:Q35" si="2">IF(OR(N4=FALSE,O4=FALSE,P4=FALSE),"Violated","Satisfied")</f>
        <v>Violated</v>
      </c>
      <c r="R4" s="1"/>
      <c r="S4" s="1">
        <v>2</v>
      </c>
      <c r="T4" s="1">
        <v>3000000</v>
      </c>
      <c r="U4" s="1" t="s">
        <v>210</v>
      </c>
      <c r="V4" s="1">
        <v>20000</v>
      </c>
      <c r="W4" s="1" t="s">
        <v>210</v>
      </c>
      <c r="X4" s="1">
        <f t="shared" ref="X4:X35" si="3">V4-T4</f>
        <v>-2980000</v>
      </c>
      <c r="Y4" s="1" t="str">
        <f t="shared" ref="Y4:Y35" si="4">IF(V4=T4,"=",IF(V4&lt;T4,"Uniform","Non-Uniform"))</f>
        <v>Uniform</v>
      </c>
      <c r="Z4" s="1">
        <f t="shared" ref="Z4:Z35" si="5">(ROUND(X4*100/T4,2))</f>
        <v>-99.33</v>
      </c>
      <c r="AA4" s="2" t="str">
        <f t="shared" ref="AA4:AA35" si="6">IF(AND(Q4=U4,Q4=W4),"","X")</f>
        <v/>
      </c>
    </row>
    <row r="5" spans="1:27" x14ac:dyDescent="0.2">
      <c r="A5" s="1">
        <v>3</v>
      </c>
      <c r="B5" s="49">
        <v>0.87</v>
      </c>
      <c r="C5" s="49">
        <v>0.87</v>
      </c>
      <c r="D5" s="49">
        <v>0.9</v>
      </c>
      <c r="E5" s="1">
        <v>4</v>
      </c>
      <c r="F5" s="1">
        <v>3</v>
      </c>
      <c r="G5" s="1">
        <v>2.6</v>
      </c>
      <c r="H5" s="1" t="s">
        <v>24</v>
      </c>
      <c r="I5" s="1" t="s">
        <v>26</v>
      </c>
      <c r="J5" s="1" t="s">
        <v>28</v>
      </c>
      <c r="K5" s="1" t="s">
        <v>25</v>
      </c>
      <c r="L5" s="1" t="s">
        <v>27</v>
      </c>
      <c r="M5" s="1" t="s">
        <v>29</v>
      </c>
      <c r="N5" s="1" t="b">
        <f t="shared" si="1"/>
        <v>1</v>
      </c>
      <c r="O5" s="1" t="b">
        <f t="shared" si="0"/>
        <v>0</v>
      </c>
      <c r="P5" s="1" t="b">
        <f t="shared" si="0"/>
        <v>0</v>
      </c>
      <c r="Q5" s="1" t="str">
        <f t="shared" si="2"/>
        <v>Violated</v>
      </c>
      <c r="R5" s="1"/>
      <c r="S5" s="1">
        <v>3</v>
      </c>
      <c r="T5" s="1">
        <v>90000</v>
      </c>
      <c r="U5" s="1" t="s">
        <v>210</v>
      </c>
      <c r="V5" s="1">
        <v>160000</v>
      </c>
      <c r="W5" s="1" t="s">
        <v>210</v>
      </c>
      <c r="X5" s="1">
        <f t="shared" si="3"/>
        <v>70000</v>
      </c>
      <c r="Y5" s="1" t="str">
        <f t="shared" si="4"/>
        <v>Non-Uniform</v>
      </c>
      <c r="Z5" s="1">
        <f t="shared" si="5"/>
        <v>77.78</v>
      </c>
      <c r="AA5" s="2" t="str">
        <f t="shared" si="6"/>
        <v/>
      </c>
    </row>
    <row r="6" spans="1:27" x14ac:dyDescent="0.2">
      <c r="A6" s="1">
        <v>4</v>
      </c>
      <c r="B6" s="49">
        <v>0.96</v>
      </c>
      <c r="C6" s="49">
        <v>0.9</v>
      </c>
      <c r="D6" s="49">
        <v>0.82</v>
      </c>
      <c r="E6" s="1">
        <v>1.2</v>
      </c>
      <c r="F6" s="1">
        <v>4.5999999999999996</v>
      </c>
      <c r="G6" s="1">
        <v>1.7</v>
      </c>
      <c r="H6" s="1" t="s">
        <v>31</v>
      </c>
      <c r="I6" s="1" t="s">
        <v>33</v>
      </c>
      <c r="J6" s="1" t="s">
        <v>35</v>
      </c>
      <c r="K6" s="1" t="s">
        <v>32</v>
      </c>
      <c r="L6" s="1" t="s">
        <v>34</v>
      </c>
      <c r="M6" s="1" t="s">
        <v>36</v>
      </c>
      <c r="N6" s="1" t="b">
        <f t="shared" si="1"/>
        <v>1</v>
      </c>
      <c r="O6" s="1" t="b">
        <f t="shared" si="0"/>
        <v>1</v>
      </c>
      <c r="P6" s="1" t="b">
        <f t="shared" si="0"/>
        <v>1</v>
      </c>
      <c r="Q6" s="1" t="str">
        <f t="shared" si="2"/>
        <v>Satisfied</v>
      </c>
      <c r="R6" s="1"/>
      <c r="S6" s="1">
        <v>4</v>
      </c>
      <c r="T6" s="1">
        <v>2220000</v>
      </c>
      <c r="U6" s="1" t="s">
        <v>211</v>
      </c>
      <c r="V6" s="1">
        <v>6210000</v>
      </c>
      <c r="W6" s="1" t="s">
        <v>211</v>
      </c>
      <c r="X6" s="1">
        <f t="shared" si="3"/>
        <v>3990000</v>
      </c>
      <c r="Y6" s="1" t="str">
        <f t="shared" si="4"/>
        <v>Non-Uniform</v>
      </c>
      <c r="Z6" s="1">
        <f>(ROUND(X6*100/T6,2))</f>
        <v>179.73</v>
      </c>
      <c r="AA6" s="2" t="str">
        <f t="shared" si="6"/>
        <v/>
      </c>
    </row>
    <row r="7" spans="1:27" x14ac:dyDescent="0.2">
      <c r="A7" s="1">
        <v>5</v>
      </c>
      <c r="B7" s="49">
        <v>0.96</v>
      </c>
      <c r="C7" s="49">
        <v>0.81</v>
      </c>
      <c r="D7" s="49">
        <v>0.96</v>
      </c>
      <c r="E7" s="1">
        <v>2.6</v>
      </c>
      <c r="F7" s="1">
        <v>2.1</v>
      </c>
      <c r="G7" s="1">
        <v>4.2</v>
      </c>
      <c r="H7" s="1" t="s">
        <v>37</v>
      </c>
      <c r="I7" s="1" t="s">
        <v>39</v>
      </c>
      <c r="J7" s="1" t="s">
        <v>41</v>
      </c>
      <c r="K7" s="1" t="s">
        <v>38</v>
      </c>
      <c r="L7" s="1" t="s">
        <v>40</v>
      </c>
      <c r="M7" s="1" t="s">
        <v>42</v>
      </c>
      <c r="N7" s="1" t="b">
        <f t="shared" si="1"/>
        <v>1</v>
      </c>
      <c r="O7" s="1" t="b">
        <f t="shared" si="0"/>
        <v>1</v>
      </c>
      <c r="P7" s="1" t="b">
        <f t="shared" si="0"/>
        <v>1</v>
      </c>
      <c r="Q7" s="1" t="str">
        <f t="shared" si="2"/>
        <v>Satisfied</v>
      </c>
      <c r="R7" s="1"/>
      <c r="S7" s="1">
        <v>5</v>
      </c>
      <c r="T7" s="1">
        <v>3530000</v>
      </c>
      <c r="U7" s="1" t="s">
        <v>211</v>
      </c>
      <c r="V7" s="1">
        <v>4390000</v>
      </c>
      <c r="W7" s="1" t="s">
        <v>211</v>
      </c>
      <c r="X7" s="1">
        <f t="shared" si="3"/>
        <v>860000</v>
      </c>
      <c r="Y7" s="1" t="str">
        <f t="shared" si="4"/>
        <v>Non-Uniform</v>
      </c>
      <c r="Z7" s="1">
        <f t="shared" si="5"/>
        <v>24.36</v>
      </c>
      <c r="AA7" s="2" t="str">
        <f t="shared" si="6"/>
        <v/>
      </c>
    </row>
    <row r="8" spans="1:27" x14ac:dyDescent="0.2">
      <c r="A8" s="1">
        <v>6</v>
      </c>
      <c r="B8" s="49">
        <v>0.89</v>
      </c>
      <c r="C8" s="49">
        <v>0.88</v>
      </c>
      <c r="D8" s="49">
        <v>0.88</v>
      </c>
      <c r="E8" s="1">
        <v>4.8</v>
      </c>
      <c r="F8" s="1">
        <v>2.1</v>
      </c>
      <c r="G8" s="1">
        <v>1.9</v>
      </c>
      <c r="H8" s="1" t="s">
        <v>44</v>
      </c>
      <c r="I8" s="1" t="s">
        <v>46</v>
      </c>
      <c r="J8" s="1" t="s">
        <v>48</v>
      </c>
      <c r="K8" s="1" t="s">
        <v>45</v>
      </c>
      <c r="L8" s="1" t="s">
        <v>47</v>
      </c>
      <c r="M8" s="1" t="s">
        <v>49</v>
      </c>
      <c r="N8" s="1" t="b">
        <f t="shared" si="1"/>
        <v>1</v>
      </c>
      <c r="O8" s="1" t="b">
        <f t="shared" si="0"/>
        <v>1</v>
      </c>
      <c r="P8" s="1" t="b">
        <f t="shared" si="0"/>
        <v>0</v>
      </c>
      <c r="Q8" s="1" t="str">
        <f t="shared" si="2"/>
        <v>Violated</v>
      </c>
      <c r="R8" s="1"/>
      <c r="S8" s="1">
        <v>6</v>
      </c>
      <c r="T8" s="1">
        <v>90000</v>
      </c>
      <c r="U8" s="1" t="s">
        <v>210</v>
      </c>
      <c r="V8" s="1">
        <v>160000</v>
      </c>
      <c r="W8" s="1" t="s">
        <v>210</v>
      </c>
      <c r="X8" s="1">
        <f t="shared" si="3"/>
        <v>70000</v>
      </c>
      <c r="Y8" s="1" t="str">
        <f t="shared" si="4"/>
        <v>Non-Uniform</v>
      </c>
      <c r="Z8" s="1">
        <f t="shared" si="5"/>
        <v>77.78</v>
      </c>
      <c r="AA8" s="2" t="str">
        <f t="shared" si="6"/>
        <v/>
      </c>
    </row>
    <row r="9" spans="1:27" x14ac:dyDescent="0.2">
      <c r="A9" s="1">
        <v>7</v>
      </c>
      <c r="B9" s="49">
        <v>0.93</v>
      </c>
      <c r="C9" s="49">
        <v>0.89</v>
      </c>
      <c r="D9" s="49">
        <v>0.95</v>
      </c>
      <c r="E9" s="1">
        <v>3.5</v>
      </c>
      <c r="F9" s="1">
        <v>4.7</v>
      </c>
      <c r="G9" s="1">
        <v>4.0999999999999996</v>
      </c>
      <c r="H9" s="1" t="s">
        <v>50</v>
      </c>
      <c r="I9" s="1" t="s">
        <v>52</v>
      </c>
      <c r="J9" s="1" t="s">
        <v>54</v>
      </c>
      <c r="K9" s="1" t="s">
        <v>51</v>
      </c>
      <c r="L9" s="1" t="s">
        <v>53</v>
      </c>
      <c r="M9" s="1" t="s">
        <v>55</v>
      </c>
      <c r="N9" s="1" t="b">
        <f t="shared" si="1"/>
        <v>1</v>
      </c>
      <c r="O9" s="1" t="b">
        <f t="shared" si="0"/>
        <v>0</v>
      </c>
      <c r="P9" s="1" t="b">
        <f t="shared" si="0"/>
        <v>1</v>
      </c>
      <c r="Q9" s="1" t="str">
        <f t="shared" si="2"/>
        <v>Violated</v>
      </c>
      <c r="R9" s="1"/>
      <c r="S9" s="1">
        <v>7</v>
      </c>
      <c r="T9" s="1">
        <v>3030000</v>
      </c>
      <c r="U9" s="1" t="s">
        <v>210</v>
      </c>
      <c r="V9" s="1">
        <v>14520000</v>
      </c>
      <c r="W9" s="1" t="s">
        <v>210</v>
      </c>
      <c r="X9" s="1">
        <f t="shared" si="3"/>
        <v>11490000</v>
      </c>
      <c r="Y9" s="1" t="str">
        <f t="shared" si="4"/>
        <v>Non-Uniform</v>
      </c>
      <c r="Z9" s="1">
        <f t="shared" si="5"/>
        <v>379.21</v>
      </c>
      <c r="AA9" s="2" t="str">
        <f t="shared" si="6"/>
        <v/>
      </c>
    </row>
    <row r="10" spans="1:27" x14ac:dyDescent="0.2">
      <c r="A10" s="1">
        <v>8</v>
      </c>
      <c r="B10" s="49">
        <v>0.85</v>
      </c>
      <c r="C10" s="49">
        <v>0.84</v>
      </c>
      <c r="D10" s="49">
        <v>0.83</v>
      </c>
      <c r="E10" s="1">
        <v>2.4</v>
      </c>
      <c r="F10" s="1">
        <v>1.4</v>
      </c>
      <c r="G10" s="1">
        <v>4</v>
      </c>
      <c r="H10" s="1" t="s">
        <v>56</v>
      </c>
      <c r="I10" s="1" t="s">
        <v>58</v>
      </c>
      <c r="J10" s="1" t="s">
        <v>60</v>
      </c>
      <c r="K10" s="1" t="s">
        <v>57</v>
      </c>
      <c r="L10" s="1" t="s">
        <v>59</v>
      </c>
      <c r="M10" s="1" t="s">
        <v>61</v>
      </c>
      <c r="N10" s="1" t="b">
        <f t="shared" si="1"/>
        <v>0</v>
      </c>
      <c r="O10" s="1" t="b">
        <f t="shared" si="0"/>
        <v>1</v>
      </c>
      <c r="P10" s="1" t="b">
        <f t="shared" si="0"/>
        <v>1</v>
      </c>
      <c r="Q10" s="1" t="str">
        <f t="shared" si="2"/>
        <v>Violated</v>
      </c>
      <c r="R10" s="1"/>
      <c r="S10" s="1">
        <v>8</v>
      </c>
      <c r="T10" s="1">
        <v>60000</v>
      </c>
      <c r="U10" s="1" t="s">
        <v>210</v>
      </c>
      <c r="V10" s="1">
        <v>380000</v>
      </c>
      <c r="W10" s="1" t="s">
        <v>210</v>
      </c>
      <c r="X10" s="1">
        <f t="shared" si="3"/>
        <v>320000</v>
      </c>
      <c r="Y10" s="1" t="str">
        <f t="shared" si="4"/>
        <v>Non-Uniform</v>
      </c>
      <c r="Z10" s="1">
        <f t="shared" si="5"/>
        <v>533.33000000000004</v>
      </c>
      <c r="AA10" s="2" t="str">
        <f t="shared" si="6"/>
        <v/>
      </c>
    </row>
    <row r="11" spans="1:27" x14ac:dyDescent="0.2">
      <c r="A11" s="1">
        <v>9</v>
      </c>
      <c r="B11" s="49">
        <v>0.81</v>
      </c>
      <c r="C11" s="49">
        <v>0.82</v>
      </c>
      <c r="D11" s="49">
        <v>0.98</v>
      </c>
      <c r="E11" s="1">
        <v>2.9</v>
      </c>
      <c r="F11" s="1">
        <v>1.8</v>
      </c>
      <c r="G11" s="1">
        <v>5</v>
      </c>
      <c r="H11" s="1" t="s">
        <v>62</v>
      </c>
      <c r="I11" s="1" t="s">
        <v>64</v>
      </c>
      <c r="J11" s="1" t="s">
        <v>66</v>
      </c>
      <c r="K11" s="1" t="s">
        <v>63</v>
      </c>
      <c r="L11" s="1" t="s">
        <v>65</v>
      </c>
      <c r="M11" s="1" t="s">
        <v>67</v>
      </c>
      <c r="N11" s="1" t="b">
        <f t="shared" si="1"/>
        <v>1</v>
      </c>
      <c r="O11" s="1" t="b">
        <f t="shared" si="0"/>
        <v>0</v>
      </c>
      <c r="P11" s="1" t="b">
        <f t="shared" si="0"/>
        <v>1</v>
      </c>
      <c r="Q11" s="1" t="str">
        <f t="shared" si="2"/>
        <v>Violated</v>
      </c>
      <c r="R11" s="1"/>
      <c r="S11" s="1">
        <v>9</v>
      </c>
      <c r="T11" s="1">
        <v>740000</v>
      </c>
      <c r="U11" s="1" t="s">
        <v>210</v>
      </c>
      <c r="V11" s="1">
        <v>3240000</v>
      </c>
      <c r="W11" s="1" t="s">
        <v>210</v>
      </c>
      <c r="X11" s="1">
        <f t="shared" si="3"/>
        <v>2500000</v>
      </c>
      <c r="Y11" s="1" t="str">
        <f t="shared" si="4"/>
        <v>Non-Uniform</v>
      </c>
      <c r="Z11" s="1">
        <f t="shared" si="5"/>
        <v>337.84</v>
      </c>
      <c r="AA11" s="2" t="str">
        <f t="shared" si="6"/>
        <v/>
      </c>
    </row>
    <row r="12" spans="1:27" x14ac:dyDescent="0.2">
      <c r="A12" s="1">
        <v>10</v>
      </c>
      <c r="B12" s="49">
        <v>0.96</v>
      </c>
      <c r="C12" s="49">
        <v>0.82</v>
      </c>
      <c r="D12" s="49">
        <v>0.91</v>
      </c>
      <c r="E12" s="1">
        <v>3.1</v>
      </c>
      <c r="F12" s="1">
        <v>3.8</v>
      </c>
      <c r="G12" s="1">
        <v>1.4</v>
      </c>
      <c r="H12" s="1" t="s">
        <v>68</v>
      </c>
      <c r="I12" s="1" t="s">
        <v>70</v>
      </c>
      <c r="J12" s="1" t="s">
        <v>72</v>
      </c>
      <c r="K12" s="1" t="s">
        <v>69</v>
      </c>
      <c r="L12" s="1" t="s">
        <v>71</v>
      </c>
      <c r="M12" s="1" t="s">
        <v>73</v>
      </c>
      <c r="N12" s="1" t="b">
        <f t="shared" si="1"/>
        <v>1</v>
      </c>
      <c r="O12" s="1" t="b">
        <f t="shared" si="0"/>
        <v>1</v>
      </c>
      <c r="P12" s="1" t="b">
        <f t="shared" si="0"/>
        <v>0</v>
      </c>
      <c r="Q12" s="1" t="str">
        <f t="shared" si="2"/>
        <v>Violated</v>
      </c>
      <c r="R12" s="1"/>
      <c r="S12" s="1">
        <v>10</v>
      </c>
      <c r="T12" s="1">
        <v>20000</v>
      </c>
      <c r="U12" s="1" t="s">
        <v>210</v>
      </c>
      <c r="V12" s="1">
        <v>40000</v>
      </c>
      <c r="W12" s="1" t="s">
        <v>210</v>
      </c>
      <c r="X12" s="1">
        <f t="shared" si="3"/>
        <v>20000</v>
      </c>
      <c r="Y12" s="1" t="str">
        <f t="shared" si="4"/>
        <v>Non-Uniform</v>
      </c>
      <c r="Z12" s="1">
        <f t="shared" si="5"/>
        <v>100</v>
      </c>
      <c r="AA12" s="2" t="str">
        <f t="shared" si="6"/>
        <v/>
      </c>
    </row>
    <row r="13" spans="1:27" x14ac:dyDescent="0.2">
      <c r="A13" s="1">
        <v>11</v>
      </c>
      <c r="B13" s="49">
        <v>0.99</v>
      </c>
      <c r="C13" s="49">
        <v>0.82</v>
      </c>
      <c r="D13" s="49">
        <v>0.92</v>
      </c>
      <c r="E13" s="1">
        <v>4.5</v>
      </c>
      <c r="F13" s="1">
        <v>3.6</v>
      </c>
      <c r="G13" s="1">
        <v>5</v>
      </c>
      <c r="H13" s="1" t="s">
        <v>74</v>
      </c>
      <c r="I13" s="1" t="s">
        <v>76</v>
      </c>
      <c r="J13" s="1" t="s">
        <v>78</v>
      </c>
      <c r="K13" s="1" t="s">
        <v>75</v>
      </c>
      <c r="L13" s="1" t="s">
        <v>77</v>
      </c>
      <c r="M13" s="1" t="s">
        <v>79</v>
      </c>
      <c r="N13" s="1" t="b">
        <f t="shared" si="1"/>
        <v>0</v>
      </c>
      <c r="O13" s="1" t="b">
        <f t="shared" si="0"/>
        <v>0</v>
      </c>
      <c r="P13" s="1" t="b">
        <f t="shared" si="0"/>
        <v>0</v>
      </c>
      <c r="Q13" s="1" t="str">
        <f t="shared" si="2"/>
        <v>Violated</v>
      </c>
      <c r="R13" s="1"/>
      <c r="S13" s="1">
        <v>11</v>
      </c>
      <c r="T13" s="1">
        <v>10000</v>
      </c>
      <c r="U13" s="1" t="s">
        <v>210</v>
      </c>
      <c r="V13" s="1">
        <v>20000</v>
      </c>
      <c r="W13" s="1" t="s">
        <v>210</v>
      </c>
      <c r="X13" s="1">
        <f t="shared" si="3"/>
        <v>10000</v>
      </c>
      <c r="Y13" s="1" t="str">
        <f t="shared" si="4"/>
        <v>Non-Uniform</v>
      </c>
      <c r="Z13" s="1">
        <f t="shared" si="5"/>
        <v>100</v>
      </c>
      <c r="AA13" s="2" t="str">
        <f t="shared" si="6"/>
        <v/>
      </c>
    </row>
    <row r="14" spans="1:27" x14ac:dyDescent="0.2">
      <c r="A14" s="1">
        <v>12</v>
      </c>
      <c r="B14" s="49">
        <v>0.8</v>
      </c>
      <c r="C14" s="49">
        <v>0.87</v>
      </c>
      <c r="D14" s="49">
        <v>0.89</v>
      </c>
      <c r="E14" s="1">
        <v>3.8</v>
      </c>
      <c r="F14" s="1">
        <v>4.4000000000000004</v>
      </c>
      <c r="G14" s="1">
        <v>3.6</v>
      </c>
      <c r="H14" s="1" t="s">
        <v>80</v>
      </c>
      <c r="I14" s="1" t="s">
        <v>82</v>
      </c>
      <c r="J14" s="1" t="s">
        <v>84</v>
      </c>
      <c r="K14" s="1" t="s">
        <v>81</v>
      </c>
      <c r="L14" s="1" t="s">
        <v>83</v>
      </c>
      <c r="M14" s="1" t="s">
        <v>85</v>
      </c>
      <c r="N14" s="1" t="b">
        <f t="shared" si="1"/>
        <v>1</v>
      </c>
      <c r="O14" s="1" t="b">
        <f t="shared" si="0"/>
        <v>1</v>
      </c>
      <c r="P14" s="1" t="b">
        <f t="shared" si="0"/>
        <v>1</v>
      </c>
      <c r="Q14" s="1" t="str">
        <f t="shared" si="2"/>
        <v>Satisfied</v>
      </c>
      <c r="R14" s="1"/>
      <c r="S14" s="1">
        <v>12</v>
      </c>
      <c r="T14" s="1">
        <v>50000</v>
      </c>
      <c r="U14" s="1" t="s">
        <v>211</v>
      </c>
      <c r="V14" s="1">
        <v>240000</v>
      </c>
      <c r="W14" s="1" t="s">
        <v>211</v>
      </c>
      <c r="X14" s="1">
        <f t="shared" si="3"/>
        <v>190000</v>
      </c>
      <c r="Y14" s="1" t="str">
        <f t="shared" si="4"/>
        <v>Non-Uniform</v>
      </c>
      <c r="Z14" s="1">
        <f t="shared" si="5"/>
        <v>380</v>
      </c>
      <c r="AA14" s="2" t="str">
        <f t="shared" si="6"/>
        <v/>
      </c>
    </row>
    <row r="15" spans="1:27" x14ac:dyDescent="0.2">
      <c r="A15" s="1">
        <v>13</v>
      </c>
      <c r="B15" s="49">
        <v>0.92</v>
      </c>
      <c r="C15" s="49">
        <v>0.9</v>
      </c>
      <c r="D15" s="49">
        <v>0.92</v>
      </c>
      <c r="E15" s="1">
        <v>4.5999999999999996</v>
      </c>
      <c r="F15" s="1">
        <v>3.2</v>
      </c>
      <c r="G15" s="1">
        <v>1.5</v>
      </c>
      <c r="H15" s="1" t="s">
        <v>86</v>
      </c>
      <c r="I15" s="1" t="s">
        <v>88</v>
      </c>
      <c r="J15" s="1" t="s">
        <v>90</v>
      </c>
      <c r="K15" s="1" t="s">
        <v>87</v>
      </c>
      <c r="L15" s="1" t="s">
        <v>89</v>
      </c>
      <c r="M15" s="1" t="s">
        <v>91</v>
      </c>
      <c r="N15" s="1" t="b">
        <f t="shared" si="1"/>
        <v>1</v>
      </c>
      <c r="O15" s="1" t="b">
        <f t="shared" si="0"/>
        <v>1</v>
      </c>
      <c r="P15" s="1" t="b">
        <f t="shared" si="0"/>
        <v>0</v>
      </c>
      <c r="Q15" s="1" t="str">
        <f t="shared" si="2"/>
        <v>Violated</v>
      </c>
      <c r="R15" s="1"/>
      <c r="S15" s="1">
        <v>13</v>
      </c>
      <c r="T15" s="1">
        <v>30000</v>
      </c>
      <c r="U15" s="1" t="s">
        <v>210</v>
      </c>
      <c r="V15" s="1">
        <v>110000</v>
      </c>
      <c r="W15" s="1" t="s">
        <v>210</v>
      </c>
      <c r="X15" s="1">
        <f t="shared" si="3"/>
        <v>80000</v>
      </c>
      <c r="Y15" s="1" t="str">
        <f t="shared" si="4"/>
        <v>Non-Uniform</v>
      </c>
      <c r="Z15" s="1">
        <f t="shared" si="5"/>
        <v>266.67</v>
      </c>
      <c r="AA15" s="2" t="str">
        <f t="shared" si="6"/>
        <v/>
      </c>
    </row>
    <row r="16" spans="1:27" x14ac:dyDescent="0.2">
      <c r="A16" s="1">
        <v>14</v>
      </c>
      <c r="B16" s="49">
        <v>0.94</v>
      </c>
      <c r="C16" s="49">
        <v>0.87</v>
      </c>
      <c r="D16" s="49">
        <v>0.89</v>
      </c>
      <c r="E16" s="1">
        <v>3.2</v>
      </c>
      <c r="F16" s="1">
        <v>3.9</v>
      </c>
      <c r="G16" s="1">
        <v>3.1</v>
      </c>
      <c r="H16" s="1" t="s">
        <v>93</v>
      </c>
      <c r="I16" s="1" t="s">
        <v>95</v>
      </c>
      <c r="J16" s="1" t="s">
        <v>97</v>
      </c>
      <c r="K16" s="1" t="s">
        <v>94</v>
      </c>
      <c r="L16" s="1" t="s">
        <v>96</v>
      </c>
      <c r="M16" s="1" t="s">
        <v>98</v>
      </c>
      <c r="N16" s="1" t="b">
        <f t="shared" si="1"/>
        <v>1</v>
      </c>
      <c r="O16" s="1" t="b">
        <f t="shared" si="0"/>
        <v>0</v>
      </c>
      <c r="P16" s="1" t="b">
        <f t="shared" si="0"/>
        <v>1</v>
      </c>
      <c r="Q16" s="1" t="str">
        <f t="shared" si="2"/>
        <v>Violated</v>
      </c>
      <c r="R16" s="1"/>
      <c r="S16" s="1">
        <v>14</v>
      </c>
      <c r="T16" s="1">
        <v>250000</v>
      </c>
      <c r="U16" s="1" t="s">
        <v>210</v>
      </c>
      <c r="V16" s="1">
        <v>760000</v>
      </c>
      <c r="W16" s="1" t="s">
        <v>210</v>
      </c>
      <c r="X16" s="1">
        <f t="shared" si="3"/>
        <v>510000</v>
      </c>
      <c r="Y16" s="1" t="str">
        <f t="shared" si="4"/>
        <v>Non-Uniform</v>
      </c>
      <c r="Z16" s="1">
        <f t="shared" si="5"/>
        <v>204</v>
      </c>
      <c r="AA16" s="2" t="str">
        <f t="shared" si="6"/>
        <v/>
      </c>
    </row>
    <row r="17" spans="1:27" x14ac:dyDescent="0.2">
      <c r="A17" s="1">
        <v>15</v>
      </c>
      <c r="B17" s="49">
        <v>0.87</v>
      </c>
      <c r="C17" s="49">
        <v>0.88</v>
      </c>
      <c r="D17" s="49">
        <v>0.91</v>
      </c>
      <c r="E17" s="1">
        <v>1.5</v>
      </c>
      <c r="F17" s="1">
        <v>2.7</v>
      </c>
      <c r="G17" s="1">
        <v>4.7</v>
      </c>
      <c r="H17" s="1" t="s">
        <v>99</v>
      </c>
      <c r="I17" s="1" t="s">
        <v>101</v>
      </c>
      <c r="J17" s="1" t="s">
        <v>103</v>
      </c>
      <c r="K17" s="1" t="s">
        <v>100</v>
      </c>
      <c r="L17" s="1" t="s">
        <v>102</v>
      </c>
      <c r="M17" s="1" t="s">
        <v>104</v>
      </c>
      <c r="N17" s="1" t="b">
        <f t="shared" si="1"/>
        <v>1</v>
      </c>
      <c r="O17" s="1" t="b">
        <f t="shared" si="0"/>
        <v>1</v>
      </c>
      <c r="P17" s="1" t="b">
        <f t="shared" si="0"/>
        <v>1</v>
      </c>
      <c r="Q17" s="1" t="str">
        <f t="shared" si="2"/>
        <v>Satisfied</v>
      </c>
      <c r="R17" s="1"/>
      <c r="S17" s="1">
        <v>15</v>
      </c>
      <c r="T17" s="1">
        <v>160000</v>
      </c>
      <c r="U17" s="1" t="s">
        <v>211</v>
      </c>
      <c r="V17" s="1">
        <v>1340000</v>
      </c>
      <c r="W17" s="1" t="s">
        <v>211</v>
      </c>
      <c r="X17" s="1">
        <f t="shared" si="3"/>
        <v>1180000</v>
      </c>
      <c r="Y17" s="1" t="str">
        <f t="shared" si="4"/>
        <v>Non-Uniform</v>
      </c>
      <c r="Z17" s="1">
        <f t="shared" si="5"/>
        <v>737.5</v>
      </c>
      <c r="AA17" s="2" t="str">
        <f t="shared" si="6"/>
        <v/>
      </c>
    </row>
    <row r="18" spans="1:27" x14ac:dyDescent="0.2">
      <c r="A18" s="1">
        <v>16</v>
      </c>
      <c r="B18" s="49">
        <v>0.87</v>
      </c>
      <c r="C18" s="49">
        <v>0.8</v>
      </c>
      <c r="D18" s="49">
        <v>0.91</v>
      </c>
      <c r="E18" s="1">
        <v>4.9000000000000004</v>
      </c>
      <c r="F18" s="1">
        <v>1.7</v>
      </c>
      <c r="G18" s="1">
        <v>3.5</v>
      </c>
      <c r="H18" s="1" t="s">
        <v>105</v>
      </c>
      <c r="I18" s="1" t="s">
        <v>107</v>
      </c>
      <c r="J18" s="1" t="s">
        <v>103</v>
      </c>
      <c r="K18" s="1" t="s">
        <v>106</v>
      </c>
      <c r="L18" s="1" t="s">
        <v>108</v>
      </c>
      <c r="M18" s="1" t="s">
        <v>109</v>
      </c>
      <c r="N18" s="1" t="b">
        <f t="shared" si="1"/>
        <v>1</v>
      </c>
      <c r="O18" s="1" t="b">
        <f t="shared" si="0"/>
        <v>0</v>
      </c>
      <c r="P18" s="1" t="b">
        <f t="shared" si="0"/>
        <v>1</v>
      </c>
      <c r="Q18" s="1" t="str">
        <f t="shared" si="2"/>
        <v>Violated</v>
      </c>
      <c r="R18" s="1"/>
      <c r="S18" s="1">
        <v>16</v>
      </c>
      <c r="T18" s="1">
        <v>2140000</v>
      </c>
      <c r="U18" s="1" t="s">
        <v>210</v>
      </c>
      <c r="V18" s="1">
        <v>9880000</v>
      </c>
      <c r="W18" s="1" t="s">
        <v>210</v>
      </c>
      <c r="X18" s="1">
        <f t="shared" si="3"/>
        <v>7740000</v>
      </c>
      <c r="Y18" s="1" t="str">
        <f t="shared" si="4"/>
        <v>Non-Uniform</v>
      </c>
      <c r="Z18" s="1">
        <f t="shared" si="5"/>
        <v>361.68</v>
      </c>
      <c r="AA18" s="2" t="str">
        <f t="shared" si="6"/>
        <v/>
      </c>
    </row>
    <row r="19" spans="1:27" x14ac:dyDescent="0.2">
      <c r="A19" s="1">
        <v>17</v>
      </c>
      <c r="B19" s="49">
        <v>0.82</v>
      </c>
      <c r="C19" s="49">
        <v>0.84</v>
      </c>
      <c r="D19" s="49">
        <v>0.82</v>
      </c>
      <c r="E19" s="1">
        <v>5</v>
      </c>
      <c r="F19" s="1">
        <v>4.9000000000000004</v>
      </c>
      <c r="G19" s="1">
        <v>2</v>
      </c>
      <c r="H19" s="1" t="s">
        <v>110</v>
      </c>
      <c r="I19" s="1" t="s">
        <v>112</v>
      </c>
      <c r="J19" s="1" t="s">
        <v>114</v>
      </c>
      <c r="K19" s="1" t="s">
        <v>111</v>
      </c>
      <c r="L19" s="1" t="s">
        <v>113</v>
      </c>
      <c r="M19" s="1" t="s">
        <v>115</v>
      </c>
      <c r="N19" s="1" t="b">
        <f t="shared" si="1"/>
        <v>1</v>
      </c>
      <c r="O19" s="1" t="b">
        <f t="shared" si="1"/>
        <v>1</v>
      </c>
      <c r="P19" s="1" t="b">
        <f t="shared" si="1"/>
        <v>1</v>
      </c>
      <c r="Q19" s="1" t="str">
        <f t="shared" si="2"/>
        <v>Satisfied</v>
      </c>
      <c r="R19" s="1"/>
      <c r="S19" s="1">
        <v>17</v>
      </c>
      <c r="T19" s="1">
        <v>410000</v>
      </c>
      <c r="U19" s="1" t="s">
        <v>211</v>
      </c>
      <c r="V19" s="1">
        <v>1050000</v>
      </c>
      <c r="W19" s="1" t="s">
        <v>211</v>
      </c>
      <c r="X19" s="1">
        <f t="shared" si="3"/>
        <v>640000</v>
      </c>
      <c r="Y19" s="1" t="str">
        <f t="shared" si="4"/>
        <v>Non-Uniform</v>
      </c>
      <c r="Z19" s="1">
        <f t="shared" si="5"/>
        <v>156.1</v>
      </c>
      <c r="AA19" s="2" t="str">
        <f t="shared" si="6"/>
        <v/>
      </c>
    </row>
    <row r="20" spans="1:27" x14ac:dyDescent="0.2">
      <c r="A20" s="1">
        <v>18</v>
      </c>
      <c r="B20" s="49">
        <v>0.89</v>
      </c>
      <c r="C20" s="49">
        <v>0.83</v>
      </c>
      <c r="D20" s="49">
        <v>0.97</v>
      </c>
      <c r="E20" s="1">
        <v>3.4</v>
      </c>
      <c r="F20" s="1">
        <v>3.4</v>
      </c>
      <c r="G20" s="1">
        <v>4</v>
      </c>
      <c r="H20" s="1" t="s">
        <v>116</v>
      </c>
      <c r="I20" s="1" t="s">
        <v>118</v>
      </c>
      <c r="J20" s="1" t="s">
        <v>120</v>
      </c>
      <c r="K20" s="1" t="s">
        <v>117</v>
      </c>
      <c r="L20" s="1" t="s">
        <v>119</v>
      </c>
      <c r="M20" s="1" t="s">
        <v>121</v>
      </c>
      <c r="N20" s="1" t="b">
        <f t="shared" si="1"/>
        <v>1</v>
      </c>
      <c r="O20" s="1" t="b">
        <f t="shared" si="1"/>
        <v>1</v>
      </c>
      <c r="P20" s="1" t="b">
        <f t="shared" si="1"/>
        <v>1</v>
      </c>
      <c r="Q20" s="1" t="str">
        <f t="shared" si="2"/>
        <v>Satisfied</v>
      </c>
      <c r="R20" s="1"/>
      <c r="S20" s="1">
        <v>18</v>
      </c>
      <c r="T20" s="1">
        <v>410000</v>
      </c>
      <c r="U20" s="1" t="s">
        <v>211</v>
      </c>
      <c r="V20" s="1">
        <v>3890000</v>
      </c>
      <c r="W20" s="1" t="s">
        <v>211</v>
      </c>
      <c r="X20" s="1">
        <f t="shared" si="3"/>
        <v>3480000</v>
      </c>
      <c r="Y20" s="1" t="str">
        <f t="shared" si="4"/>
        <v>Non-Uniform</v>
      </c>
      <c r="Z20" s="1">
        <f t="shared" si="5"/>
        <v>848.78</v>
      </c>
      <c r="AA20" s="2" t="str">
        <f t="shared" si="6"/>
        <v/>
      </c>
    </row>
    <row r="21" spans="1:27" x14ac:dyDescent="0.2">
      <c r="A21" s="1">
        <v>19</v>
      </c>
      <c r="B21" s="49">
        <v>0.97</v>
      </c>
      <c r="C21" s="49">
        <v>0.94</v>
      </c>
      <c r="D21" s="49">
        <v>0.93</v>
      </c>
      <c r="E21" s="1">
        <v>1.7</v>
      </c>
      <c r="F21" s="1">
        <v>4.5999999999999996</v>
      </c>
      <c r="G21" s="1">
        <v>2.2999999999999998</v>
      </c>
      <c r="H21" s="1" t="s">
        <v>122</v>
      </c>
      <c r="I21" s="1" t="s">
        <v>124</v>
      </c>
      <c r="J21" s="1" t="s">
        <v>43</v>
      </c>
      <c r="K21" s="1" t="s">
        <v>123</v>
      </c>
      <c r="L21" s="1" t="s">
        <v>125</v>
      </c>
      <c r="M21" s="1" t="s">
        <v>126</v>
      </c>
      <c r="N21" s="1" t="b">
        <f t="shared" si="1"/>
        <v>1</v>
      </c>
      <c r="O21" s="1" t="b">
        <f t="shared" si="1"/>
        <v>1</v>
      </c>
      <c r="P21" s="1" t="b">
        <f t="shared" si="1"/>
        <v>1</v>
      </c>
      <c r="Q21" s="1" t="str">
        <f t="shared" si="2"/>
        <v>Satisfied</v>
      </c>
      <c r="R21" s="1"/>
      <c r="S21" s="1">
        <v>19</v>
      </c>
      <c r="T21" s="1">
        <v>240000</v>
      </c>
      <c r="U21" s="1" t="s">
        <v>211</v>
      </c>
      <c r="V21" s="1">
        <v>610000</v>
      </c>
      <c r="W21" s="1" t="s">
        <v>211</v>
      </c>
      <c r="X21" s="1">
        <f t="shared" si="3"/>
        <v>370000</v>
      </c>
      <c r="Y21" s="1" t="str">
        <f t="shared" si="4"/>
        <v>Non-Uniform</v>
      </c>
      <c r="Z21" s="1">
        <f t="shared" si="5"/>
        <v>154.16999999999999</v>
      </c>
      <c r="AA21" s="2" t="str">
        <f t="shared" si="6"/>
        <v/>
      </c>
    </row>
    <row r="22" spans="1:27" x14ac:dyDescent="0.2">
      <c r="A22" s="1">
        <v>20</v>
      </c>
      <c r="B22" s="49">
        <v>0.84</v>
      </c>
      <c r="C22" s="49">
        <v>0.82</v>
      </c>
      <c r="D22" s="49">
        <v>0.85</v>
      </c>
      <c r="E22" s="1">
        <v>3.8</v>
      </c>
      <c r="F22" s="1">
        <v>2.5</v>
      </c>
      <c r="G22" s="1">
        <v>2.6</v>
      </c>
      <c r="H22" s="1" t="s">
        <v>127</v>
      </c>
      <c r="I22" s="1" t="s">
        <v>129</v>
      </c>
      <c r="J22" s="1" t="s">
        <v>131</v>
      </c>
      <c r="K22" s="1" t="s">
        <v>128</v>
      </c>
      <c r="L22" s="1" t="s">
        <v>130</v>
      </c>
      <c r="M22" s="1" t="s">
        <v>132</v>
      </c>
      <c r="N22" s="1" t="b">
        <f t="shared" si="1"/>
        <v>1</v>
      </c>
      <c r="O22" s="1" t="b">
        <f t="shared" si="1"/>
        <v>1</v>
      </c>
      <c r="P22" s="1" t="b">
        <f t="shared" si="1"/>
        <v>1</v>
      </c>
      <c r="Q22" s="1" t="str">
        <f t="shared" si="2"/>
        <v>Satisfied</v>
      </c>
      <c r="R22" s="1"/>
      <c r="S22" s="1">
        <v>20</v>
      </c>
      <c r="T22" s="1">
        <v>40000</v>
      </c>
      <c r="U22" s="1" t="s">
        <v>211</v>
      </c>
      <c r="V22" s="1">
        <v>190000</v>
      </c>
      <c r="W22" s="1" t="s">
        <v>211</v>
      </c>
      <c r="X22" s="1">
        <f t="shared" si="3"/>
        <v>150000</v>
      </c>
      <c r="Y22" s="1" t="str">
        <f t="shared" si="4"/>
        <v>Non-Uniform</v>
      </c>
      <c r="Z22" s="1">
        <f t="shared" si="5"/>
        <v>375</v>
      </c>
      <c r="AA22" s="2" t="str">
        <f t="shared" si="6"/>
        <v/>
      </c>
    </row>
    <row r="23" spans="1:27" x14ac:dyDescent="0.2">
      <c r="A23" s="1">
        <v>21</v>
      </c>
      <c r="B23" s="49">
        <v>0.82</v>
      </c>
      <c r="C23" s="49">
        <v>0.95</v>
      </c>
      <c r="D23" s="49">
        <v>0.86</v>
      </c>
      <c r="E23" s="1">
        <v>2</v>
      </c>
      <c r="F23" s="1">
        <v>1.9</v>
      </c>
      <c r="G23" s="1">
        <v>3</v>
      </c>
      <c r="H23" s="1" t="s">
        <v>133</v>
      </c>
      <c r="I23" s="1" t="s">
        <v>135</v>
      </c>
      <c r="J23" s="1" t="s">
        <v>137</v>
      </c>
      <c r="K23" s="1" t="s">
        <v>134</v>
      </c>
      <c r="L23" s="1" t="s">
        <v>136</v>
      </c>
      <c r="M23" s="1" t="s">
        <v>138</v>
      </c>
      <c r="N23" s="1" t="b">
        <f t="shared" si="1"/>
        <v>1</v>
      </c>
      <c r="O23" s="1" t="b">
        <f t="shared" si="1"/>
        <v>1</v>
      </c>
      <c r="P23" s="1" t="b">
        <f t="shared" si="1"/>
        <v>1</v>
      </c>
      <c r="Q23" s="1" t="str">
        <f t="shared" si="2"/>
        <v>Satisfied</v>
      </c>
      <c r="R23" s="1"/>
      <c r="S23" s="1">
        <v>21</v>
      </c>
      <c r="T23" s="1">
        <v>930000</v>
      </c>
      <c r="U23" s="1" t="s">
        <v>211</v>
      </c>
      <c r="V23" s="1">
        <v>4920000</v>
      </c>
      <c r="W23" s="1" t="s">
        <v>211</v>
      </c>
      <c r="X23" s="1">
        <f t="shared" si="3"/>
        <v>3990000</v>
      </c>
      <c r="Y23" s="1" t="str">
        <f t="shared" si="4"/>
        <v>Non-Uniform</v>
      </c>
      <c r="Z23" s="1">
        <f t="shared" si="5"/>
        <v>429.03</v>
      </c>
      <c r="AA23" s="2" t="str">
        <f t="shared" si="6"/>
        <v/>
      </c>
    </row>
    <row r="24" spans="1:27" x14ac:dyDescent="0.2">
      <c r="A24" s="1">
        <v>22</v>
      </c>
      <c r="B24" s="49">
        <v>0.87</v>
      </c>
      <c r="C24" s="49">
        <v>0.86</v>
      </c>
      <c r="D24" s="49">
        <v>0.87</v>
      </c>
      <c r="E24" s="1">
        <v>3.4</v>
      </c>
      <c r="F24" s="1">
        <v>3.2</v>
      </c>
      <c r="G24" s="1">
        <v>5</v>
      </c>
      <c r="H24" s="1" t="s">
        <v>139</v>
      </c>
      <c r="I24" s="1" t="s">
        <v>141</v>
      </c>
      <c r="J24" s="1" t="s">
        <v>92</v>
      </c>
      <c r="K24" s="1" t="s">
        <v>140</v>
      </c>
      <c r="L24" s="1" t="s">
        <v>142</v>
      </c>
      <c r="M24" s="1" t="s">
        <v>143</v>
      </c>
      <c r="N24" s="1" t="b">
        <f t="shared" si="1"/>
        <v>1</v>
      </c>
      <c r="O24" s="1" t="b">
        <f t="shared" si="1"/>
        <v>1</v>
      </c>
      <c r="P24" s="1" t="b">
        <f t="shared" si="1"/>
        <v>1</v>
      </c>
      <c r="Q24" s="1" t="str">
        <f t="shared" si="2"/>
        <v>Satisfied</v>
      </c>
      <c r="R24" s="1"/>
      <c r="S24" s="1">
        <v>22</v>
      </c>
      <c r="T24" s="1">
        <v>40000</v>
      </c>
      <c r="U24" s="1" t="s">
        <v>211</v>
      </c>
      <c r="V24" s="1">
        <v>160000</v>
      </c>
      <c r="W24" s="1" t="s">
        <v>211</v>
      </c>
      <c r="X24" s="1">
        <f t="shared" si="3"/>
        <v>120000</v>
      </c>
      <c r="Y24" s="1" t="str">
        <f t="shared" si="4"/>
        <v>Non-Uniform</v>
      </c>
      <c r="Z24" s="1">
        <f t="shared" si="5"/>
        <v>300</v>
      </c>
      <c r="AA24" s="2" t="str">
        <f t="shared" si="6"/>
        <v/>
      </c>
    </row>
    <row r="25" spans="1:27" x14ac:dyDescent="0.2">
      <c r="A25" s="1">
        <v>23</v>
      </c>
      <c r="B25" s="49">
        <v>0.89</v>
      </c>
      <c r="C25" s="49">
        <v>0.93</v>
      </c>
      <c r="D25" s="49">
        <v>0.94</v>
      </c>
      <c r="E25" s="1">
        <v>1.3</v>
      </c>
      <c r="F25" s="1">
        <v>1.1000000000000001</v>
      </c>
      <c r="G25" s="1">
        <v>1.5</v>
      </c>
      <c r="H25" s="1" t="s">
        <v>144</v>
      </c>
      <c r="I25" s="1" t="s">
        <v>146</v>
      </c>
      <c r="J25" s="1" t="s">
        <v>148</v>
      </c>
      <c r="K25" s="1" t="s">
        <v>145</v>
      </c>
      <c r="L25" s="1" t="s">
        <v>147</v>
      </c>
      <c r="M25" s="1" t="s">
        <v>149</v>
      </c>
      <c r="N25" s="1" t="b">
        <f t="shared" si="1"/>
        <v>1</v>
      </c>
      <c r="O25" s="1" t="b">
        <f t="shared" si="1"/>
        <v>0</v>
      </c>
      <c r="P25" s="1" t="b">
        <f t="shared" si="1"/>
        <v>1</v>
      </c>
      <c r="Q25" s="1" t="str">
        <f t="shared" si="2"/>
        <v>Violated</v>
      </c>
      <c r="R25" s="1"/>
      <c r="S25" s="1">
        <v>23</v>
      </c>
      <c r="T25" s="1">
        <v>200000</v>
      </c>
      <c r="U25" s="1" t="s">
        <v>210</v>
      </c>
      <c r="V25" s="1">
        <v>870000</v>
      </c>
      <c r="W25" s="1" t="s">
        <v>210</v>
      </c>
      <c r="X25" s="1">
        <f t="shared" si="3"/>
        <v>670000</v>
      </c>
      <c r="Y25" s="1" t="str">
        <f t="shared" si="4"/>
        <v>Non-Uniform</v>
      </c>
      <c r="Z25" s="1">
        <f t="shared" si="5"/>
        <v>335</v>
      </c>
      <c r="AA25" s="2" t="str">
        <f t="shared" si="6"/>
        <v/>
      </c>
    </row>
    <row r="26" spans="1:27" x14ac:dyDescent="0.2">
      <c r="A26" s="1">
        <v>24</v>
      </c>
      <c r="B26" s="49">
        <v>0.94</v>
      </c>
      <c r="C26" s="49">
        <v>0.8</v>
      </c>
      <c r="D26" s="49">
        <v>0.84</v>
      </c>
      <c r="E26" s="1">
        <v>1.3</v>
      </c>
      <c r="F26" s="1">
        <v>2.6</v>
      </c>
      <c r="G26" s="1">
        <v>4.5999999999999996</v>
      </c>
      <c r="H26" s="1" t="s">
        <v>150</v>
      </c>
      <c r="I26" s="1" t="s">
        <v>152</v>
      </c>
      <c r="J26" s="1" t="s">
        <v>154</v>
      </c>
      <c r="K26" s="1" t="s">
        <v>151</v>
      </c>
      <c r="L26" s="1" t="s">
        <v>153</v>
      </c>
      <c r="M26" s="1" t="s">
        <v>155</v>
      </c>
      <c r="N26" s="1" t="b">
        <f t="shared" si="1"/>
        <v>0</v>
      </c>
      <c r="O26" s="1" t="b">
        <f t="shared" si="1"/>
        <v>1</v>
      </c>
      <c r="P26" s="1" t="b">
        <f t="shared" si="1"/>
        <v>1</v>
      </c>
      <c r="Q26" s="1" t="str">
        <f t="shared" si="2"/>
        <v>Violated</v>
      </c>
      <c r="R26" s="1"/>
      <c r="S26" s="1">
        <v>24</v>
      </c>
      <c r="T26" s="1">
        <v>260000</v>
      </c>
      <c r="U26" s="1" t="s">
        <v>210</v>
      </c>
      <c r="V26" s="1">
        <v>5420000</v>
      </c>
      <c r="W26" s="1" t="s">
        <v>210</v>
      </c>
      <c r="X26" s="1">
        <f t="shared" si="3"/>
        <v>5160000</v>
      </c>
      <c r="Y26" s="1" t="str">
        <f t="shared" si="4"/>
        <v>Non-Uniform</v>
      </c>
      <c r="Z26" s="1">
        <f t="shared" si="5"/>
        <v>1984.62</v>
      </c>
      <c r="AA26" s="2" t="str">
        <f t="shared" si="6"/>
        <v/>
      </c>
    </row>
    <row r="27" spans="1:27" x14ac:dyDescent="0.2">
      <c r="A27" s="1">
        <v>25</v>
      </c>
      <c r="B27" s="49">
        <v>0.98</v>
      </c>
      <c r="C27" s="49">
        <v>0.95</v>
      </c>
      <c r="D27" s="49">
        <v>0.86</v>
      </c>
      <c r="E27" s="1">
        <v>4.0999999999999996</v>
      </c>
      <c r="F27" s="1">
        <v>1.7</v>
      </c>
      <c r="G27" s="1">
        <v>4</v>
      </c>
      <c r="H27" s="1" t="s">
        <v>156</v>
      </c>
      <c r="I27" s="1" t="s">
        <v>158</v>
      </c>
      <c r="J27" s="1" t="s">
        <v>160</v>
      </c>
      <c r="K27" s="1" t="s">
        <v>157</v>
      </c>
      <c r="L27" s="1" t="s">
        <v>159</v>
      </c>
      <c r="M27" s="1" t="s">
        <v>161</v>
      </c>
      <c r="N27" s="1" t="b">
        <f t="shared" si="1"/>
        <v>1</v>
      </c>
      <c r="O27" s="1" t="b">
        <f t="shared" si="1"/>
        <v>1</v>
      </c>
      <c r="P27" s="1" t="b">
        <f t="shared" si="1"/>
        <v>0</v>
      </c>
      <c r="Q27" s="1" t="str">
        <f t="shared" si="2"/>
        <v>Violated</v>
      </c>
      <c r="R27" s="1"/>
      <c r="S27" s="1">
        <v>25</v>
      </c>
      <c r="T27" s="1">
        <v>10000</v>
      </c>
      <c r="U27" s="1" t="s">
        <v>210</v>
      </c>
      <c r="V27" s="1">
        <v>20000</v>
      </c>
      <c r="W27" s="1" t="s">
        <v>210</v>
      </c>
      <c r="X27" s="1">
        <f t="shared" si="3"/>
        <v>10000</v>
      </c>
      <c r="Y27" s="1" t="str">
        <f t="shared" si="4"/>
        <v>Non-Uniform</v>
      </c>
      <c r="Z27" s="1">
        <f t="shared" si="5"/>
        <v>100</v>
      </c>
      <c r="AA27" s="2" t="str">
        <f t="shared" si="6"/>
        <v/>
      </c>
    </row>
    <row r="28" spans="1:27" x14ac:dyDescent="0.2">
      <c r="A28" s="1">
        <v>26</v>
      </c>
      <c r="B28" s="49">
        <v>0.9</v>
      </c>
      <c r="C28" s="49">
        <v>0.93</v>
      </c>
      <c r="D28" s="49">
        <v>0.8</v>
      </c>
      <c r="E28" s="1">
        <v>3.5</v>
      </c>
      <c r="F28" s="1">
        <v>2.2999999999999998</v>
      </c>
      <c r="G28" s="1">
        <v>2.2999999999999998</v>
      </c>
      <c r="H28" s="1" t="s">
        <v>162</v>
      </c>
      <c r="I28" s="1" t="s">
        <v>164</v>
      </c>
      <c r="J28" s="1" t="s">
        <v>166</v>
      </c>
      <c r="K28" s="1" t="s">
        <v>163</v>
      </c>
      <c r="L28" s="1" t="s">
        <v>165</v>
      </c>
      <c r="M28" s="1" t="s">
        <v>167</v>
      </c>
      <c r="N28" s="1" t="b">
        <f t="shared" si="1"/>
        <v>1</v>
      </c>
      <c r="O28" s="1" t="b">
        <f t="shared" si="1"/>
        <v>1</v>
      </c>
      <c r="P28" s="1" t="b">
        <f t="shared" si="1"/>
        <v>1</v>
      </c>
      <c r="Q28" s="1" t="str">
        <f t="shared" si="2"/>
        <v>Satisfied</v>
      </c>
      <c r="R28" s="1"/>
      <c r="S28" s="1">
        <v>26</v>
      </c>
      <c r="T28" s="1">
        <v>80000</v>
      </c>
      <c r="U28" s="1" t="s">
        <v>211</v>
      </c>
      <c r="V28" s="1">
        <v>980000</v>
      </c>
      <c r="W28" s="1" t="s">
        <v>211</v>
      </c>
      <c r="X28" s="1">
        <f t="shared" si="3"/>
        <v>900000</v>
      </c>
      <c r="Y28" s="1" t="str">
        <f t="shared" si="4"/>
        <v>Non-Uniform</v>
      </c>
      <c r="Z28" s="1">
        <f t="shared" si="5"/>
        <v>1125</v>
      </c>
      <c r="AA28" s="2" t="str">
        <f t="shared" si="6"/>
        <v/>
      </c>
    </row>
    <row r="29" spans="1:27" x14ac:dyDescent="0.2">
      <c r="A29" s="1">
        <v>27</v>
      </c>
      <c r="B29" s="49">
        <v>0.93</v>
      </c>
      <c r="C29" s="49">
        <v>0.93</v>
      </c>
      <c r="D29" s="49">
        <v>0.85</v>
      </c>
      <c r="E29" s="1">
        <v>4.7</v>
      </c>
      <c r="F29" s="1">
        <v>2.8</v>
      </c>
      <c r="G29" s="1">
        <v>3.6</v>
      </c>
      <c r="H29" s="1" t="s">
        <v>168</v>
      </c>
      <c r="I29" s="1" t="s">
        <v>170</v>
      </c>
      <c r="J29" s="1" t="s">
        <v>172</v>
      </c>
      <c r="K29" s="1" t="s">
        <v>169</v>
      </c>
      <c r="L29" s="1" t="s">
        <v>171</v>
      </c>
      <c r="M29" s="1" t="s">
        <v>173</v>
      </c>
      <c r="N29" s="1" t="b">
        <f t="shared" si="1"/>
        <v>0</v>
      </c>
      <c r="O29" s="1" t="b">
        <f t="shared" si="1"/>
        <v>1</v>
      </c>
      <c r="P29" s="1" t="b">
        <f t="shared" si="1"/>
        <v>1</v>
      </c>
      <c r="Q29" s="1" t="str">
        <f t="shared" si="2"/>
        <v>Violated</v>
      </c>
      <c r="R29" s="1"/>
      <c r="S29" s="1">
        <v>27</v>
      </c>
      <c r="T29" s="1">
        <v>410000</v>
      </c>
      <c r="U29" s="1" t="s">
        <v>210</v>
      </c>
      <c r="V29" s="1">
        <v>2840000</v>
      </c>
      <c r="W29" s="1" t="s">
        <v>210</v>
      </c>
      <c r="X29" s="1">
        <f t="shared" si="3"/>
        <v>2430000</v>
      </c>
      <c r="Y29" s="1" t="str">
        <f t="shared" si="4"/>
        <v>Non-Uniform</v>
      </c>
      <c r="Z29" s="1">
        <f t="shared" si="5"/>
        <v>592.67999999999995</v>
      </c>
      <c r="AA29" s="2" t="str">
        <f t="shared" si="6"/>
        <v/>
      </c>
    </row>
    <row r="30" spans="1:27" x14ac:dyDescent="0.2">
      <c r="A30" s="1">
        <v>28</v>
      </c>
      <c r="B30" s="49">
        <v>0.92</v>
      </c>
      <c r="C30" s="49">
        <v>0.93</v>
      </c>
      <c r="D30" s="49">
        <v>0.8</v>
      </c>
      <c r="E30" s="1">
        <v>3.2</v>
      </c>
      <c r="F30" s="1">
        <v>5</v>
      </c>
      <c r="G30" s="1">
        <v>3.5</v>
      </c>
      <c r="H30" s="1" t="s">
        <v>174</v>
      </c>
      <c r="I30" s="1" t="s">
        <v>176</v>
      </c>
      <c r="J30" s="1" t="s">
        <v>178</v>
      </c>
      <c r="K30" s="1" t="s">
        <v>175</v>
      </c>
      <c r="L30" s="1" t="s">
        <v>177</v>
      </c>
      <c r="M30" s="1" t="s">
        <v>179</v>
      </c>
      <c r="N30" s="1" t="b">
        <f t="shared" si="1"/>
        <v>1</v>
      </c>
      <c r="O30" s="1" t="b">
        <f t="shared" si="1"/>
        <v>0</v>
      </c>
      <c r="P30" s="1" t="b">
        <f t="shared" si="1"/>
        <v>1</v>
      </c>
      <c r="Q30" s="1" t="str">
        <f t="shared" si="2"/>
        <v>Violated</v>
      </c>
      <c r="R30" s="1"/>
      <c r="S30" s="1">
        <v>28</v>
      </c>
      <c r="T30" s="1">
        <v>1950000</v>
      </c>
      <c r="U30" s="1" t="s">
        <v>210</v>
      </c>
      <c r="V30" s="1">
        <v>7170000</v>
      </c>
      <c r="W30" s="1" t="s">
        <v>210</v>
      </c>
      <c r="X30" s="1">
        <f t="shared" si="3"/>
        <v>5220000</v>
      </c>
      <c r="Y30" s="1" t="str">
        <f t="shared" si="4"/>
        <v>Non-Uniform</v>
      </c>
      <c r="Z30" s="1">
        <f t="shared" si="5"/>
        <v>267.69</v>
      </c>
      <c r="AA30" s="2" t="str">
        <f t="shared" si="6"/>
        <v/>
      </c>
    </row>
    <row r="31" spans="1:27" x14ac:dyDescent="0.2">
      <c r="A31" s="1">
        <v>29</v>
      </c>
      <c r="B31" s="49">
        <v>0.86</v>
      </c>
      <c r="C31" s="49">
        <v>0.84</v>
      </c>
      <c r="D31" s="49">
        <v>0.98</v>
      </c>
      <c r="E31" s="1">
        <v>1.9</v>
      </c>
      <c r="F31" s="1">
        <v>4.3</v>
      </c>
      <c r="G31" s="1">
        <v>2</v>
      </c>
      <c r="H31" s="1" t="s">
        <v>180</v>
      </c>
      <c r="I31" s="1" t="s">
        <v>182</v>
      </c>
      <c r="J31" s="1" t="s">
        <v>184</v>
      </c>
      <c r="K31" s="1" t="s">
        <v>181</v>
      </c>
      <c r="L31" s="1" t="s">
        <v>183</v>
      </c>
      <c r="M31" s="1" t="s">
        <v>185</v>
      </c>
      <c r="N31" s="1" t="b">
        <f t="shared" si="1"/>
        <v>1</v>
      </c>
      <c r="O31" s="1" t="b">
        <f t="shared" si="1"/>
        <v>1</v>
      </c>
      <c r="P31" s="1" t="b">
        <f t="shared" si="1"/>
        <v>1</v>
      </c>
      <c r="Q31" s="1" t="str">
        <f t="shared" si="2"/>
        <v>Satisfied</v>
      </c>
      <c r="R31" s="1"/>
      <c r="S31" s="1">
        <v>29</v>
      </c>
      <c r="T31" s="1">
        <v>100000</v>
      </c>
      <c r="U31" s="1" t="s">
        <v>211</v>
      </c>
      <c r="V31" s="1">
        <v>1250000</v>
      </c>
      <c r="W31" s="1" t="s">
        <v>211</v>
      </c>
      <c r="X31" s="1">
        <f t="shared" si="3"/>
        <v>1150000</v>
      </c>
      <c r="Y31" s="1" t="str">
        <f t="shared" si="4"/>
        <v>Non-Uniform</v>
      </c>
      <c r="Z31" s="1">
        <f t="shared" si="5"/>
        <v>1150</v>
      </c>
      <c r="AA31" s="2" t="str">
        <f t="shared" si="6"/>
        <v/>
      </c>
    </row>
    <row r="32" spans="1:27" x14ac:dyDescent="0.2">
      <c r="A32" s="1">
        <v>30</v>
      </c>
      <c r="B32" s="49">
        <v>0.93</v>
      </c>
      <c r="C32" s="49">
        <v>0.95</v>
      </c>
      <c r="D32" s="49">
        <v>0.98</v>
      </c>
      <c r="E32" s="1">
        <v>2.7</v>
      </c>
      <c r="F32" s="1">
        <v>4.2</v>
      </c>
      <c r="G32" s="1">
        <v>1.9</v>
      </c>
      <c r="H32" s="1" t="s">
        <v>186</v>
      </c>
      <c r="I32" s="1" t="s">
        <v>188</v>
      </c>
      <c r="J32" s="1" t="s">
        <v>190</v>
      </c>
      <c r="K32" s="1" t="s">
        <v>187</v>
      </c>
      <c r="L32" s="1" t="s">
        <v>189</v>
      </c>
      <c r="M32" s="1" t="s">
        <v>191</v>
      </c>
      <c r="N32" s="1" t="b">
        <f t="shared" si="1"/>
        <v>1</v>
      </c>
      <c r="O32" s="1" t="b">
        <f t="shared" si="1"/>
        <v>1</v>
      </c>
      <c r="P32" s="1" t="b">
        <f t="shared" si="1"/>
        <v>1</v>
      </c>
      <c r="Q32" s="1" t="str">
        <f t="shared" si="2"/>
        <v>Satisfied</v>
      </c>
      <c r="R32" s="1"/>
      <c r="S32" s="1">
        <v>30</v>
      </c>
      <c r="T32" s="1">
        <v>110000</v>
      </c>
      <c r="U32" s="1" t="s">
        <v>211</v>
      </c>
      <c r="V32" s="1">
        <v>680000</v>
      </c>
      <c r="W32" s="1" t="s">
        <v>211</v>
      </c>
      <c r="X32" s="1">
        <f t="shared" si="3"/>
        <v>570000</v>
      </c>
      <c r="Y32" s="1" t="str">
        <f t="shared" si="4"/>
        <v>Non-Uniform</v>
      </c>
      <c r="Z32" s="1">
        <f t="shared" si="5"/>
        <v>518.17999999999995</v>
      </c>
      <c r="AA32" s="2" t="str">
        <f t="shared" si="6"/>
        <v/>
      </c>
    </row>
    <row r="33" spans="1:27" x14ac:dyDescent="0.2">
      <c r="A33" s="1">
        <v>31</v>
      </c>
      <c r="B33" s="49">
        <v>0.81</v>
      </c>
      <c r="C33" s="49">
        <v>0.92</v>
      </c>
      <c r="D33" s="49">
        <v>0.81</v>
      </c>
      <c r="E33" s="1">
        <v>3.6</v>
      </c>
      <c r="F33" s="1">
        <v>1.2</v>
      </c>
      <c r="G33" s="1">
        <v>4.9000000000000004</v>
      </c>
      <c r="H33" s="1" t="s">
        <v>192</v>
      </c>
      <c r="I33" s="1" t="s">
        <v>194</v>
      </c>
      <c r="J33" s="1" t="s">
        <v>196</v>
      </c>
      <c r="K33" s="1" t="s">
        <v>193</v>
      </c>
      <c r="L33" s="1" t="s">
        <v>195</v>
      </c>
      <c r="M33" s="1" t="s">
        <v>197</v>
      </c>
      <c r="N33" s="1" t="b">
        <f t="shared" si="1"/>
        <v>1</v>
      </c>
      <c r="O33" s="1" t="b">
        <f t="shared" si="1"/>
        <v>1</v>
      </c>
      <c r="P33" s="1" t="b">
        <f t="shared" si="1"/>
        <v>1</v>
      </c>
      <c r="Q33" s="1" t="str">
        <f t="shared" si="2"/>
        <v>Satisfied</v>
      </c>
      <c r="R33" s="1"/>
      <c r="S33" s="1">
        <v>31</v>
      </c>
      <c r="T33" s="1">
        <v>20000</v>
      </c>
      <c r="U33" s="1" t="s">
        <v>211</v>
      </c>
      <c r="V33" s="1">
        <v>60000</v>
      </c>
      <c r="W33" s="1" t="s">
        <v>211</v>
      </c>
      <c r="X33" s="1">
        <f t="shared" si="3"/>
        <v>40000</v>
      </c>
      <c r="Y33" s="1" t="str">
        <f t="shared" si="4"/>
        <v>Non-Uniform</v>
      </c>
      <c r="Z33" s="1">
        <f t="shared" si="5"/>
        <v>200</v>
      </c>
      <c r="AA33" s="2" t="str">
        <f t="shared" si="6"/>
        <v/>
      </c>
    </row>
    <row r="34" spans="1:27" x14ac:dyDescent="0.2">
      <c r="A34" s="1">
        <v>32</v>
      </c>
      <c r="B34" s="49">
        <v>0.98</v>
      </c>
      <c r="C34" s="49">
        <v>0.85</v>
      </c>
      <c r="D34" s="49">
        <v>0.94</v>
      </c>
      <c r="E34" s="1">
        <v>4.9000000000000004</v>
      </c>
      <c r="F34" s="1">
        <v>1.8</v>
      </c>
      <c r="G34" s="1">
        <v>3.8</v>
      </c>
      <c r="H34" s="1" t="s">
        <v>198</v>
      </c>
      <c r="I34" s="1" t="s">
        <v>200</v>
      </c>
      <c r="J34" s="1" t="s">
        <v>30</v>
      </c>
      <c r="K34" s="1" t="s">
        <v>199</v>
      </c>
      <c r="L34" s="1" t="s">
        <v>201</v>
      </c>
      <c r="M34" s="1" t="s">
        <v>202</v>
      </c>
      <c r="N34" s="1" t="b">
        <f t="shared" si="1"/>
        <v>1</v>
      </c>
      <c r="O34" s="1" t="b">
        <f t="shared" si="1"/>
        <v>1</v>
      </c>
      <c r="P34" s="1" t="b">
        <f t="shared" si="1"/>
        <v>1</v>
      </c>
      <c r="Q34" s="1" t="str">
        <f t="shared" si="2"/>
        <v>Satisfied</v>
      </c>
      <c r="R34" s="1"/>
      <c r="S34" s="1">
        <v>32</v>
      </c>
      <c r="T34" s="1">
        <v>990000</v>
      </c>
      <c r="U34" s="1" t="s">
        <v>211</v>
      </c>
      <c r="V34" s="1">
        <v>11360000</v>
      </c>
      <c r="W34" s="1" t="s">
        <v>211</v>
      </c>
      <c r="X34" s="1">
        <f t="shared" si="3"/>
        <v>10370000</v>
      </c>
      <c r="Y34" s="1" t="str">
        <f t="shared" si="4"/>
        <v>Non-Uniform</v>
      </c>
      <c r="Z34" s="1">
        <f t="shared" si="5"/>
        <v>1047.47</v>
      </c>
      <c r="AA34" s="2" t="str">
        <f t="shared" si="6"/>
        <v/>
      </c>
    </row>
    <row r="35" spans="1:27" x14ac:dyDescent="0.2">
      <c r="A35" s="1">
        <v>33</v>
      </c>
      <c r="B35" s="49">
        <v>0.93</v>
      </c>
      <c r="C35" s="49">
        <v>0.86</v>
      </c>
      <c r="D35" s="49">
        <v>0.98</v>
      </c>
      <c r="E35" s="1">
        <v>1.7</v>
      </c>
      <c r="F35" s="1">
        <v>2.9</v>
      </c>
      <c r="G35" s="1">
        <v>3.9</v>
      </c>
      <c r="H35" s="1" t="s">
        <v>203</v>
      </c>
      <c r="I35" s="1" t="s">
        <v>205</v>
      </c>
      <c r="J35" s="1" t="s">
        <v>190</v>
      </c>
      <c r="K35" s="1" t="s">
        <v>204</v>
      </c>
      <c r="L35" s="1" t="s">
        <v>206</v>
      </c>
      <c r="M35" s="1" t="s">
        <v>207</v>
      </c>
      <c r="N35" s="1" t="b">
        <f t="shared" si="1"/>
        <v>0</v>
      </c>
      <c r="O35" s="1" t="b">
        <f t="shared" si="1"/>
        <v>1</v>
      </c>
      <c r="P35" s="1" t="b">
        <f t="shared" si="1"/>
        <v>1</v>
      </c>
      <c r="Q35" s="1" t="str">
        <f t="shared" si="2"/>
        <v>Violated</v>
      </c>
      <c r="R35" s="1"/>
      <c r="S35" s="1">
        <v>33</v>
      </c>
      <c r="T35" s="1">
        <v>1290000</v>
      </c>
      <c r="U35" s="1" t="s">
        <v>210</v>
      </c>
      <c r="V35" s="1">
        <v>9520000</v>
      </c>
      <c r="W35" s="1" t="s">
        <v>210</v>
      </c>
      <c r="X35" s="1">
        <f t="shared" si="3"/>
        <v>8230000</v>
      </c>
      <c r="Y35" s="1" t="str">
        <f t="shared" si="4"/>
        <v>Non-Uniform</v>
      </c>
      <c r="Z35" s="1">
        <f t="shared" si="5"/>
        <v>637.98</v>
      </c>
      <c r="AA35" s="2" t="str">
        <f t="shared" si="6"/>
        <v/>
      </c>
    </row>
    <row r="36" spans="1:27" x14ac:dyDescent="0.2">
      <c r="T36" s="2">
        <f>SUM(T3:T35)</f>
        <v>22990000</v>
      </c>
      <c r="U36" s="2" t="s">
        <v>221</v>
      </c>
      <c r="V36" s="2">
        <f t="shared" ref="V36:X36" si="7">SUM(V3:V35)</f>
        <v>92610000</v>
      </c>
      <c r="X36" s="2">
        <f t="shared" si="7"/>
        <v>69620000</v>
      </c>
      <c r="Z36" s="2">
        <f>ROUND(AVERAGE(Z3:Z35),2)</f>
        <v>423.33</v>
      </c>
      <c r="AA36" s="2" t="s">
        <v>219</v>
      </c>
    </row>
    <row r="37" spans="1:27" x14ac:dyDescent="0.2">
      <c r="Z37" s="2">
        <f>ROUND(STDEV((Z3:Z35)),2)</f>
        <v>422.45</v>
      </c>
      <c r="AA37" s="2" t="s">
        <v>220</v>
      </c>
    </row>
    <row r="41" spans="1:27" x14ac:dyDescent="0.2">
      <c r="G41" s="44" t="s">
        <v>222</v>
      </c>
      <c r="H41" s="44" t="s">
        <v>223</v>
      </c>
      <c r="I41" s="44" t="s">
        <v>224</v>
      </c>
      <c r="J41" s="44" t="s">
        <v>225</v>
      </c>
      <c r="K41" s="44" t="s">
        <v>226</v>
      </c>
      <c r="L41" s="44" t="s">
        <v>239</v>
      </c>
    </row>
    <row r="42" spans="1:27" x14ac:dyDescent="0.2">
      <c r="G42" s="1"/>
      <c r="H42" s="47">
        <v>20000000</v>
      </c>
      <c r="I42" s="47">
        <v>10000</v>
      </c>
      <c r="J42" s="1">
        <v>1441</v>
      </c>
      <c r="K42" s="47">
        <v>5000000</v>
      </c>
      <c r="L42" s="1" t="s">
        <v>228</v>
      </c>
    </row>
  </sheetData>
  <mergeCells count="3">
    <mergeCell ref="E1:G1"/>
    <mergeCell ref="H1:J1"/>
    <mergeCell ref="K1:M1"/>
  </mergeCells>
  <pageMargins left="0.7" right="0.7" top="0.75" bottom="0.75" header="0.3" footer="0.3"/>
  <ignoredErrors>
    <ignoredError sqref="H3:M3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49A31-20FF-9D47-965C-4328160E8F8B}">
  <dimension ref="A1:A3"/>
  <sheetViews>
    <sheetView workbookViewId="0">
      <selection activeCell="C12" sqref="C12"/>
    </sheetView>
  </sheetViews>
  <sheetFormatPr baseColWidth="10" defaultRowHeight="15" x14ac:dyDescent="0.2"/>
  <sheetData>
    <row r="1" spans="1:1" x14ac:dyDescent="0.2">
      <c r="A1" s="3" t="s">
        <v>232</v>
      </c>
    </row>
    <row r="2" spans="1:1" x14ac:dyDescent="0.2">
      <c r="A2" s="3" t="s">
        <v>233</v>
      </c>
    </row>
    <row r="3" spans="1:1" x14ac:dyDescent="0.2">
      <c r="A3" s="3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90</vt:lpstr>
      <vt:lpstr>95</vt:lpstr>
      <vt:lpstr>99</vt:lpstr>
      <vt:lpstr>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cp:lastPrinted>2019-11-05T17:22:56Z</cp:lastPrinted>
  <dcterms:created xsi:type="dcterms:W3CDTF">2019-11-03T17:22:23Z</dcterms:created>
  <dcterms:modified xsi:type="dcterms:W3CDTF">2021-03-10T07:28:08Z</dcterms:modified>
</cp:coreProperties>
</file>