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u_Sarah/Downloads/Results/CaseStudy1/SameCost1.0/"/>
    </mc:Choice>
  </mc:AlternateContent>
  <xr:revisionPtr revIDLastSave="0" documentId="13_ncr:1_{34695892-8478-004A-966D-816E7F5FD48E}" xr6:coauthVersionLast="46" xr6:coauthVersionMax="46" xr10:uidLastSave="{00000000-0000-0000-0000-000000000000}"/>
  <bookViews>
    <workbookView xWindow="0" yWindow="460" windowWidth="25600" windowHeight="15540" activeTab="2" xr2:uid="{00000000-000D-0000-FFFF-FFFF00000000}"/>
  </bookViews>
  <sheets>
    <sheet name="90" sheetId="8" r:id="rId1"/>
    <sheet name="95" sheetId="9" r:id="rId2"/>
    <sheet name="99" sheetId="10" r:id="rId3"/>
  </sheets>
  <calcPr calcId="191029"/>
</workbook>
</file>

<file path=xl/calcChain.xml><?xml version="1.0" encoding="utf-8"?>
<calcChain xmlns="http://schemas.openxmlformats.org/spreadsheetml/2006/main">
  <c r="T36" i="10" l="1"/>
  <c r="R36" i="10"/>
  <c r="W35" i="10"/>
  <c r="V35" i="10"/>
  <c r="X35" i="10" s="1"/>
  <c r="N35" i="10"/>
  <c r="M35" i="10"/>
  <c r="L35" i="10"/>
  <c r="O35" i="10" s="1"/>
  <c r="W34" i="10"/>
  <c r="V34" i="10"/>
  <c r="X34" i="10" s="1"/>
  <c r="N34" i="10"/>
  <c r="M34" i="10"/>
  <c r="L34" i="10"/>
  <c r="W33" i="10"/>
  <c r="V33" i="10"/>
  <c r="X33" i="10" s="1"/>
  <c r="N33" i="10"/>
  <c r="O33" i="10" s="1"/>
  <c r="M33" i="10"/>
  <c r="L33" i="10"/>
  <c r="X32" i="10"/>
  <c r="W32" i="10"/>
  <c r="V32" i="10"/>
  <c r="N32" i="10"/>
  <c r="M32" i="10"/>
  <c r="L32" i="10"/>
  <c r="O32" i="10" s="1"/>
  <c r="W31" i="10"/>
  <c r="V31" i="10"/>
  <c r="X31" i="10" s="1"/>
  <c r="N31" i="10"/>
  <c r="M31" i="10"/>
  <c r="L31" i="10"/>
  <c r="W30" i="10"/>
  <c r="V30" i="10"/>
  <c r="X30" i="10" s="1"/>
  <c r="N30" i="10"/>
  <c r="M30" i="10"/>
  <c r="L30" i="10"/>
  <c r="W29" i="10"/>
  <c r="V29" i="10"/>
  <c r="X29" i="10" s="1"/>
  <c r="N29" i="10"/>
  <c r="M29" i="10"/>
  <c r="L29" i="10"/>
  <c r="O29" i="10" s="1"/>
  <c r="W28" i="10"/>
  <c r="V28" i="10"/>
  <c r="X28" i="10" s="1"/>
  <c r="N28" i="10"/>
  <c r="M28" i="10"/>
  <c r="L28" i="10"/>
  <c r="W27" i="10"/>
  <c r="V27" i="10"/>
  <c r="X27" i="10" s="1"/>
  <c r="N27" i="10"/>
  <c r="M27" i="10"/>
  <c r="L27" i="10"/>
  <c r="O27" i="10" s="1"/>
  <c r="W26" i="10"/>
  <c r="V26" i="10"/>
  <c r="X26" i="10" s="1"/>
  <c r="N26" i="10"/>
  <c r="M26" i="10"/>
  <c r="L26" i="10"/>
  <c r="O26" i="10" s="1"/>
  <c r="W25" i="10"/>
  <c r="V25" i="10"/>
  <c r="X25" i="10" s="1"/>
  <c r="N25" i="10"/>
  <c r="M25" i="10"/>
  <c r="L25" i="10"/>
  <c r="O25" i="10" s="1"/>
  <c r="X24" i="10"/>
  <c r="W24" i="10"/>
  <c r="V24" i="10"/>
  <c r="N24" i="10"/>
  <c r="M24" i="10"/>
  <c r="L24" i="10"/>
  <c r="W23" i="10"/>
  <c r="V23" i="10"/>
  <c r="X23" i="10" s="1"/>
  <c r="N23" i="10"/>
  <c r="M23" i="10"/>
  <c r="L23" i="10"/>
  <c r="W22" i="10"/>
  <c r="V22" i="10"/>
  <c r="X22" i="10" s="1"/>
  <c r="N22" i="10"/>
  <c r="M22" i="10"/>
  <c r="L22" i="10"/>
  <c r="W21" i="10"/>
  <c r="V21" i="10"/>
  <c r="X21" i="10" s="1"/>
  <c r="N21" i="10"/>
  <c r="M21" i="10"/>
  <c r="L21" i="10"/>
  <c r="O21" i="10" s="1"/>
  <c r="W20" i="10"/>
  <c r="V20" i="10"/>
  <c r="X20" i="10" s="1"/>
  <c r="N20" i="10"/>
  <c r="M20" i="10"/>
  <c r="L20" i="10"/>
  <c r="W19" i="10"/>
  <c r="V19" i="10"/>
  <c r="X19" i="10" s="1"/>
  <c r="N19" i="10"/>
  <c r="M19" i="10"/>
  <c r="L19" i="10"/>
  <c r="W18" i="10"/>
  <c r="V18" i="10"/>
  <c r="X18" i="10" s="1"/>
  <c r="N18" i="10"/>
  <c r="M18" i="10"/>
  <c r="L18" i="10"/>
  <c r="O18" i="10" s="1"/>
  <c r="W17" i="10"/>
  <c r="V17" i="10"/>
  <c r="X17" i="10" s="1"/>
  <c r="O17" i="10"/>
  <c r="N17" i="10"/>
  <c r="M17" i="10"/>
  <c r="L17" i="10"/>
  <c r="X16" i="10"/>
  <c r="W16" i="10"/>
  <c r="V16" i="10"/>
  <c r="N16" i="10"/>
  <c r="M16" i="10"/>
  <c r="L16" i="10"/>
  <c r="W15" i="10"/>
  <c r="V15" i="10"/>
  <c r="X15" i="10" s="1"/>
  <c r="N15" i="10"/>
  <c r="M15" i="10"/>
  <c r="L15" i="10"/>
  <c r="W14" i="10"/>
  <c r="V14" i="10"/>
  <c r="X14" i="10" s="1"/>
  <c r="N14" i="10"/>
  <c r="M14" i="10"/>
  <c r="L14" i="10"/>
  <c r="X13" i="10"/>
  <c r="W13" i="10"/>
  <c r="V13" i="10"/>
  <c r="N13" i="10"/>
  <c r="M13" i="10"/>
  <c r="L13" i="10"/>
  <c r="O13" i="10" s="1"/>
  <c r="X12" i="10"/>
  <c r="W12" i="10"/>
  <c r="V12" i="10"/>
  <c r="N12" i="10"/>
  <c r="M12" i="10"/>
  <c r="L12" i="10"/>
  <c r="W11" i="10"/>
  <c r="V11" i="10"/>
  <c r="X11" i="10" s="1"/>
  <c r="N11" i="10"/>
  <c r="M11" i="10"/>
  <c r="L11" i="10"/>
  <c r="W10" i="10"/>
  <c r="V10" i="10"/>
  <c r="X10" i="10" s="1"/>
  <c r="N10" i="10"/>
  <c r="M10" i="10"/>
  <c r="L10" i="10"/>
  <c r="X9" i="10"/>
  <c r="W9" i="10"/>
  <c r="V9" i="10"/>
  <c r="N9" i="10"/>
  <c r="M9" i="10"/>
  <c r="O9" i="10" s="1"/>
  <c r="L9" i="10"/>
  <c r="W8" i="10"/>
  <c r="V8" i="10"/>
  <c r="X8" i="10" s="1"/>
  <c r="N8" i="10"/>
  <c r="M8" i="10"/>
  <c r="L8" i="10"/>
  <c r="W7" i="10"/>
  <c r="V7" i="10"/>
  <c r="X7" i="10" s="1"/>
  <c r="N7" i="10"/>
  <c r="M7" i="10"/>
  <c r="L7" i="10"/>
  <c r="O7" i="10" s="1"/>
  <c r="W6" i="10"/>
  <c r="V6" i="10"/>
  <c r="X6" i="10" s="1"/>
  <c r="N6" i="10"/>
  <c r="M6" i="10"/>
  <c r="L6" i="10"/>
  <c r="W5" i="10"/>
  <c r="V5" i="10"/>
  <c r="X5" i="10" s="1"/>
  <c r="N5" i="10"/>
  <c r="M5" i="10"/>
  <c r="L5" i="10"/>
  <c r="O5" i="10" s="1"/>
  <c r="W4" i="10"/>
  <c r="V4" i="10"/>
  <c r="X4" i="10" s="1"/>
  <c r="N4" i="10"/>
  <c r="M4" i="10"/>
  <c r="L4" i="10"/>
  <c r="W3" i="10"/>
  <c r="V3" i="10"/>
  <c r="X3" i="10" s="1"/>
  <c r="N3" i="10"/>
  <c r="M3" i="10"/>
  <c r="L3" i="10"/>
  <c r="O3" i="10" s="1"/>
  <c r="O34" i="10" l="1"/>
  <c r="O8" i="10"/>
  <c r="O12" i="10"/>
  <c r="O14" i="10"/>
  <c r="O19" i="10"/>
  <c r="O24" i="10"/>
  <c r="O4" i="10"/>
  <c r="O10" i="10"/>
  <c r="O15" i="10"/>
  <c r="O22" i="10"/>
  <c r="O30" i="10"/>
  <c r="O6" i="10"/>
  <c r="O11" i="10"/>
  <c r="O16" i="10"/>
  <c r="O20" i="10"/>
  <c r="O23" i="10"/>
  <c r="O28" i="10"/>
  <c r="O31" i="10"/>
  <c r="X37" i="10"/>
  <c r="X36" i="10"/>
  <c r="V36" i="10"/>
  <c r="T35" i="9" l="1"/>
  <c r="V35" i="9" s="1"/>
  <c r="R35" i="9"/>
  <c r="W34" i="9"/>
  <c r="V34" i="9"/>
  <c r="X34" i="9" s="1"/>
  <c r="N34" i="9"/>
  <c r="M34" i="9"/>
  <c r="L34" i="9"/>
  <c r="O34" i="9" s="1"/>
  <c r="W33" i="9"/>
  <c r="V33" i="9"/>
  <c r="X33" i="9" s="1"/>
  <c r="N33" i="9"/>
  <c r="M33" i="9"/>
  <c r="L33" i="9"/>
  <c r="W32" i="9"/>
  <c r="V32" i="9"/>
  <c r="X32" i="9" s="1"/>
  <c r="N32" i="9"/>
  <c r="M32" i="9"/>
  <c r="L32" i="9"/>
  <c r="O32" i="9" s="1"/>
  <c r="W31" i="9"/>
  <c r="V31" i="9"/>
  <c r="X31" i="9" s="1"/>
  <c r="N31" i="9"/>
  <c r="O31" i="9" s="1"/>
  <c r="M31" i="9"/>
  <c r="L31" i="9"/>
  <c r="W30" i="9"/>
  <c r="V30" i="9"/>
  <c r="X30" i="9" s="1"/>
  <c r="N30" i="9"/>
  <c r="M30" i="9"/>
  <c r="L30" i="9"/>
  <c r="O30" i="9" s="1"/>
  <c r="W29" i="9"/>
  <c r="V29" i="9"/>
  <c r="X29" i="9" s="1"/>
  <c r="N29" i="9"/>
  <c r="M29" i="9"/>
  <c r="L29" i="9"/>
  <c r="W28" i="9"/>
  <c r="V28" i="9"/>
  <c r="X28" i="9" s="1"/>
  <c r="N28" i="9"/>
  <c r="M28" i="9"/>
  <c r="L28" i="9"/>
  <c r="W27" i="9"/>
  <c r="V27" i="9"/>
  <c r="X27" i="9" s="1"/>
  <c r="N27" i="9"/>
  <c r="M27" i="9"/>
  <c r="L27" i="9"/>
  <c r="W26" i="9"/>
  <c r="V26" i="9"/>
  <c r="X26" i="9" s="1"/>
  <c r="N26" i="9"/>
  <c r="M26" i="9"/>
  <c r="L26" i="9"/>
  <c r="W25" i="9"/>
  <c r="V25" i="9"/>
  <c r="X25" i="9" s="1"/>
  <c r="N25" i="9"/>
  <c r="M25" i="9"/>
  <c r="L25" i="9"/>
  <c r="W24" i="9"/>
  <c r="V24" i="9"/>
  <c r="X24" i="9" s="1"/>
  <c r="N24" i="9"/>
  <c r="M24" i="9"/>
  <c r="L24" i="9"/>
  <c r="O24" i="9" s="1"/>
  <c r="W23" i="9"/>
  <c r="V23" i="9"/>
  <c r="X23" i="9" s="1"/>
  <c r="N23" i="9"/>
  <c r="O23" i="9" s="1"/>
  <c r="M23" i="9"/>
  <c r="L23" i="9"/>
  <c r="W22" i="9"/>
  <c r="V22" i="9"/>
  <c r="X22" i="9" s="1"/>
  <c r="N22" i="9"/>
  <c r="M22" i="9"/>
  <c r="L22" i="9"/>
  <c r="O22" i="9" s="1"/>
  <c r="W21" i="9"/>
  <c r="V21" i="9"/>
  <c r="X21" i="9" s="1"/>
  <c r="N21" i="9"/>
  <c r="M21" i="9"/>
  <c r="L21" i="9"/>
  <c r="W20" i="9"/>
  <c r="V20" i="9"/>
  <c r="X20" i="9" s="1"/>
  <c r="N20" i="9"/>
  <c r="M20" i="9"/>
  <c r="L20" i="9"/>
  <c r="W19" i="9"/>
  <c r="V19" i="9"/>
  <c r="X19" i="9" s="1"/>
  <c r="N19" i="9"/>
  <c r="M19" i="9"/>
  <c r="L19" i="9"/>
  <c r="W18" i="9"/>
  <c r="V18" i="9"/>
  <c r="X18" i="9" s="1"/>
  <c r="N18" i="9"/>
  <c r="M18" i="9"/>
  <c r="L18" i="9"/>
  <c r="W17" i="9"/>
  <c r="V17" i="9"/>
  <c r="X17" i="9" s="1"/>
  <c r="N17" i="9"/>
  <c r="M17" i="9"/>
  <c r="L17" i="9"/>
  <c r="W16" i="9"/>
  <c r="V16" i="9"/>
  <c r="X16" i="9" s="1"/>
  <c r="N16" i="9"/>
  <c r="M16" i="9"/>
  <c r="L16" i="9"/>
  <c r="O16" i="9" s="1"/>
  <c r="W15" i="9"/>
  <c r="V15" i="9"/>
  <c r="X15" i="9" s="1"/>
  <c r="N15" i="9"/>
  <c r="O15" i="9" s="1"/>
  <c r="M15" i="9"/>
  <c r="L15" i="9"/>
  <c r="W14" i="9"/>
  <c r="V14" i="9"/>
  <c r="X14" i="9" s="1"/>
  <c r="N14" i="9"/>
  <c r="M14" i="9"/>
  <c r="L14" i="9"/>
  <c r="O14" i="9" s="1"/>
  <c r="W13" i="9"/>
  <c r="V13" i="9"/>
  <c r="X13" i="9" s="1"/>
  <c r="N13" i="9"/>
  <c r="M13" i="9"/>
  <c r="L13" i="9"/>
  <c r="W12" i="9"/>
  <c r="V12" i="9"/>
  <c r="X12" i="9" s="1"/>
  <c r="N12" i="9"/>
  <c r="M12" i="9"/>
  <c r="L12" i="9"/>
  <c r="W11" i="9"/>
  <c r="V11" i="9"/>
  <c r="X11" i="9" s="1"/>
  <c r="N11" i="9"/>
  <c r="M11" i="9"/>
  <c r="L11" i="9"/>
  <c r="W10" i="9"/>
  <c r="V10" i="9"/>
  <c r="X10" i="9" s="1"/>
  <c r="N10" i="9"/>
  <c r="M10" i="9"/>
  <c r="L10" i="9"/>
  <c r="W9" i="9"/>
  <c r="V9" i="9"/>
  <c r="X9" i="9" s="1"/>
  <c r="N9" i="9"/>
  <c r="M9" i="9"/>
  <c r="L9" i="9"/>
  <c r="W8" i="9"/>
  <c r="V8" i="9"/>
  <c r="X8" i="9" s="1"/>
  <c r="N8" i="9"/>
  <c r="M8" i="9"/>
  <c r="O8" i="9" s="1"/>
  <c r="L8" i="9"/>
  <c r="W7" i="9"/>
  <c r="V7" i="9"/>
  <c r="X7" i="9" s="1"/>
  <c r="N7" i="9"/>
  <c r="M7" i="9"/>
  <c r="L7" i="9"/>
  <c r="X6" i="9"/>
  <c r="W6" i="9"/>
  <c r="V6" i="9"/>
  <c r="N6" i="9"/>
  <c r="M6" i="9"/>
  <c r="L6" i="9"/>
  <c r="W5" i="9"/>
  <c r="V5" i="9"/>
  <c r="X5" i="9" s="1"/>
  <c r="N5" i="9"/>
  <c r="M5" i="9"/>
  <c r="L5" i="9"/>
  <c r="W4" i="9"/>
  <c r="V4" i="9"/>
  <c r="X4" i="9" s="1"/>
  <c r="N4" i="9"/>
  <c r="M4" i="9"/>
  <c r="L4" i="9"/>
  <c r="O4" i="9" s="1"/>
  <c r="X3" i="9"/>
  <c r="W3" i="9"/>
  <c r="V3" i="9"/>
  <c r="N3" i="9"/>
  <c r="O3" i="9" s="1"/>
  <c r="M3" i="9"/>
  <c r="L3" i="9"/>
  <c r="W2" i="9"/>
  <c r="V2" i="9"/>
  <c r="X2" i="9" s="1"/>
  <c r="N2" i="9"/>
  <c r="M2" i="9"/>
  <c r="L2" i="9"/>
  <c r="O2" i="9" s="1"/>
  <c r="O6" i="9" l="1"/>
  <c r="O7" i="9"/>
  <c r="O13" i="9"/>
  <c r="O21" i="9"/>
  <c r="O29" i="9"/>
  <c r="O9" i="9"/>
  <c r="O17" i="9"/>
  <c r="O25" i="9"/>
  <c r="O33" i="9"/>
  <c r="O5" i="9"/>
  <c r="O10" i="9"/>
  <c r="O11" i="9"/>
  <c r="O12" i="9"/>
  <c r="O18" i="9"/>
  <c r="O19" i="9"/>
  <c r="O20" i="9"/>
  <c r="O26" i="9"/>
  <c r="O27" i="9"/>
  <c r="O28" i="9"/>
  <c r="X36" i="9"/>
  <c r="X35" i="9"/>
  <c r="T36" i="8" l="1"/>
  <c r="R36" i="8"/>
  <c r="V36" i="8" l="1"/>
  <c r="V4" i="8"/>
  <c r="X4" i="8" s="1"/>
  <c r="V5" i="8"/>
  <c r="X5" i="8" s="1"/>
  <c r="V6" i="8"/>
  <c r="X6" i="8" s="1"/>
  <c r="V7" i="8"/>
  <c r="X7" i="8" s="1"/>
  <c r="V8" i="8"/>
  <c r="X8" i="8" s="1"/>
  <c r="V9" i="8"/>
  <c r="X9" i="8" s="1"/>
  <c r="V10" i="8"/>
  <c r="X10" i="8" s="1"/>
  <c r="V11" i="8"/>
  <c r="X11" i="8" s="1"/>
  <c r="V12" i="8"/>
  <c r="X12" i="8" s="1"/>
  <c r="V13" i="8"/>
  <c r="X13" i="8" s="1"/>
  <c r="V14" i="8"/>
  <c r="X14" i="8" s="1"/>
  <c r="V15" i="8"/>
  <c r="X15" i="8" s="1"/>
  <c r="V16" i="8"/>
  <c r="X16" i="8" s="1"/>
  <c r="V17" i="8"/>
  <c r="X17" i="8" s="1"/>
  <c r="V18" i="8"/>
  <c r="X18" i="8" s="1"/>
  <c r="V19" i="8"/>
  <c r="X19" i="8" s="1"/>
  <c r="V20" i="8"/>
  <c r="X20" i="8" s="1"/>
  <c r="V21" i="8"/>
  <c r="X21" i="8" s="1"/>
  <c r="V22" i="8"/>
  <c r="X22" i="8" s="1"/>
  <c r="V23" i="8"/>
  <c r="X23" i="8" s="1"/>
  <c r="V24" i="8"/>
  <c r="X24" i="8" s="1"/>
  <c r="V25" i="8"/>
  <c r="X25" i="8" s="1"/>
  <c r="V26" i="8"/>
  <c r="X26" i="8" s="1"/>
  <c r="V27" i="8"/>
  <c r="X27" i="8" s="1"/>
  <c r="V28" i="8"/>
  <c r="X28" i="8" s="1"/>
  <c r="V29" i="8"/>
  <c r="X29" i="8" s="1"/>
  <c r="V30" i="8"/>
  <c r="X30" i="8" s="1"/>
  <c r="V31" i="8"/>
  <c r="X31" i="8" s="1"/>
  <c r="V32" i="8"/>
  <c r="X32" i="8" s="1"/>
  <c r="V33" i="8"/>
  <c r="X33" i="8" s="1"/>
  <c r="V34" i="8"/>
  <c r="X34" i="8" s="1"/>
  <c r="V35" i="8"/>
  <c r="X35" i="8" s="1"/>
  <c r="V3" i="8"/>
  <c r="X3" i="8" s="1"/>
  <c r="X36" i="8" l="1"/>
  <c r="X37" i="8"/>
  <c r="W35" i="8"/>
  <c r="N35" i="8"/>
  <c r="M35" i="8"/>
  <c r="L35" i="8"/>
  <c r="O35" i="8" s="1"/>
  <c r="W34" i="8"/>
  <c r="N34" i="8"/>
  <c r="M34" i="8"/>
  <c r="L34" i="8"/>
  <c r="W33" i="8"/>
  <c r="N33" i="8"/>
  <c r="M33" i="8"/>
  <c r="L33" i="8"/>
  <c r="W32" i="8"/>
  <c r="N32" i="8"/>
  <c r="M32" i="8"/>
  <c r="L32" i="8"/>
  <c r="W31" i="8"/>
  <c r="N31" i="8"/>
  <c r="M31" i="8"/>
  <c r="L31" i="8"/>
  <c r="W30" i="8"/>
  <c r="N30" i="8"/>
  <c r="M30" i="8"/>
  <c r="L30" i="8"/>
  <c r="W29" i="8"/>
  <c r="N29" i="8"/>
  <c r="M29" i="8"/>
  <c r="L29" i="8"/>
  <c r="W28" i="8"/>
  <c r="N28" i="8"/>
  <c r="M28" i="8"/>
  <c r="L28" i="8"/>
  <c r="W27" i="8"/>
  <c r="N27" i="8"/>
  <c r="M27" i="8"/>
  <c r="L27" i="8"/>
  <c r="W26" i="8"/>
  <c r="N26" i="8"/>
  <c r="M26" i="8"/>
  <c r="L26" i="8"/>
  <c r="W25" i="8"/>
  <c r="N25" i="8"/>
  <c r="M25" i="8"/>
  <c r="L25" i="8"/>
  <c r="W24" i="8"/>
  <c r="N24" i="8"/>
  <c r="M24" i="8"/>
  <c r="L24" i="8"/>
  <c r="W23" i="8"/>
  <c r="N23" i="8"/>
  <c r="M23" i="8"/>
  <c r="L23" i="8"/>
  <c r="W22" i="8"/>
  <c r="N22" i="8"/>
  <c r="M22" i="8"/>
  <c r="L22" i="8"/>
  <c r="W21" i="8"/>
  <c r="N21" i="8"/>
  <c r="M21" i="8"/>
  <c r="L21" i="8"/>
  <c r="W20" i="8"/>
  <c r="N20" i="8"/>
  <c r="M20" i="8"/>
  <c r="L20" i="8"/>
  <c r="W19" i="8"/>
  <c r="N19" i="8"/>
  <c r="M19" i="8"/>
  <c r="L19" i="8"/>
  <c r="W18" i="8"/>
  <c r="N18" i="8"/>
  <c r="M18" i="8"/>
  <c r="L18" i="8"/>
  <c r="W17" i="8"/>
  <c r="N17" i="8"/>
  <c r="M17" i="8"/>
  <c r="L17" i="8"/>
  <c r="W16" i="8"/>
  <c r="N16" i="8"/>
  <c r="M16" i="8"/>
  <c r="L16" i="8"/>
  <c r="W15" i="8"/>
  <c r="N15" i="8"/>
  <c r="M15" i="8"/>
  <c r="L15" i="8"/>
  <c r="W14" i="8"/>
  <c r="N14" i="8"/>
  <c r="M14" i="8"/>
  <c r="L14" i="8"/>
  <c r="W13" i="8"/>
  <c r="N13" i="8"/>
  <c r="M13" i="8"/>
  <c r="O13" i="8" s="1"/>
  <c r="L13" i="8"/>
  <c r="W12" i="8"/>
  <c r="N12" i="8"/>
  <c r="M12" i="8"/>
  <c r="L12" i="8"/>
  <c r="W11" i="8"/>
  <c r="N11" i="8"/>
  <c r="M11" i="8"/>
  <c r="L11" i="8"/>
  <c r="W10" i="8"/>
  <c r="N10" i="8"/>
  <c r="M10" i="8"/>
  <c r="L10" i="8"/>
  <c r="W9" i="8"/>
  <c r="N9" i="8"/>
  <c r="M9" i="8"/>
  <c r="L9" i="8"/>
  <c r="W8" i="8"/>
  <c r="N8" i="8"/>
  <c r="M8" i="8"/>
  <c r="L8" i="8"/>
  <c r="W7" i="8"/>
  <c r="N7" i="8"/>
  <c r="M7" i="8"/>
  <c r="L7" i="8"/>
  <c r="W6" i="8"/>
  <c r="N6" i="8"/>
  <c r="M6" i="8"/>
  <c r="L6" i="8"/>
  <c r="W5" i="8"/>
  <c r="N5" i="8"/>
  <c r="M5" i="8"/>
  <c r="L5" i="8"/>
  <c r="W4" i="8"/>
  <c r="N4" i="8"/>
  <c r="M4" i="8"/>
  <c r="L4" i="8"/>
  <c r="W3" i="8"/>
  <c r="N3" i="8"/>
  <c r="M3" i="8"/>
  <c r="L3" i="8"/>
  <c r="O15" i="8" l="1"/>
  <c r="O21" i="8"/>
  <c r="O7" i="8"/>
  <c r="O3" i="8"/>
  <c r="O4" i="8"/>
  <c r="O5" i="8"/>
  <c r="O24" i="8"/>
  <c r="O25" i="8"/>
  <c r="O29" i="8"/>
  <c r="O9" i="8"/>
  <c r="O19" i="8"/>
  <c r="O31" i="8"/>
  <c r="O16" i="8"/>
  <c r="O17" i="8"/>
  <c r="O27" i="8"/>
  <c r="O10" i="8"/>
  <c r="O11" i="8"/>
  <c r="O23" i="8"/>
  <c r="O32" i="8"/>
  <c r="O33" i="8"/>
  <c r="O18" i="8"/>
  <c r="O26" i="8"/>
  <c r="O34" i="8"/>
  <c r="O6" i="8"/>
  <c r="O12" i="8"/>
  <c r="O20" i="8"/>
  <c r="O28" i="8"/>
  <c r="O8" i="8"/>
  <c r="O14" i="8"/>
  <c r="O22" i="8"/>
  <c r="O30" i="8"/>
</calcChain>
</file>

<file path=xl/sharedStrings.xml><?xml version="1.0" encoding="utf-8"?>
<sst xmlns="http://schemas.openxmlformats.org/spreadsheetml/2006/main" count="999" uniqueCount="259">
  <si>
    <t>pAlarm1</t>
  </si>
  <si>
    <t>pPharmacy1</t>
  </si>
  <si>
    <t>pAnalysis1</t>
  </si>
  <si>
    <t>prop1</t>
  </si>
  <si>
    <t>reqBound1</t>
  </si>
  <si>
    <t>prop2</t>
  </si>
  <si>
    <t>reqBound2</t>
  </si>
  <si>
    <t>prop3</t>
  </si>
  <si>
    <t>reqBound3</t>
  </si>
  <si>
    <t>reqSat1</t>
  </si>
  <si>
    <t>reqSat2</t>
  </si>
  <si>
    <t>reqSat3</t>
  </si>
  <si>
    <t>0.85</t>
  </si>
  <si>
    <t>0.94</t>
  </si>
  <si>
    <t>0.81</t>
  </si>
  <si>
    <t>0.93</t>
  </si>
  <si>
    <t>0.99</t>
  </si>
  <si>
    <t>0.84</t>
  </si>
  <si>
    <t>0.83</t>
  </si>
  <si>
    <t>0.88</t>
  </si>
  <si>
    <t>0.87</t>
  </si>
  <si>
    <t>0.97</t>
  </si>
  <si>
    <t>0.385976426332646</t>
  </si>
  <si>
    <t>.3821166620693195</t>
  </si>
  <si>
    <t>0.07346604000000002</t>
  </si>
  <si>
    <t>.0690580776000000</t>
  </si>
  <si>
    <t>4.656E-4</t>
  </si>
  <si>
    <t>.0004562880000000</t>
  </si>
  <si>
    <t>0.89</t>
  </si>
  <si>
    <t>0.98</t>
  </si>
  <si>
    <t>0.96</t>
  </si>
  <si>
    <t>0.093822068288934</t>
  </si>
  <si>
    <t>.0872545235087086</t>
  </si>
  <si>
    <t>0.07511095999999996</t>
  </si>
  <si>
    <t>.0728576312000000</t>
  </si>
  <si>
    <t>7.440000000000007E-5</t>
  </si>
  <si>
    <t>.0000758880000000</t>
  </si>
  <si>
    <t>0.90</t>
  </si>
  <si>
    <t>0.40476793760834767</t>
  </si>
  <si>
    <t>.4169109757365981</t>
  </si>
  <si>
    <t>0.13501120000000003</t>
  </si>
  <si>
    <t>.1215100800000000</t>
  </si>
  <si>
    <t>4.6800000000000005E-4</t>
  </si>
  <si>
    <t>.0004399200000000</t>
  </si>
  <si>
    <t>0.95</t>
  </si>
  <si>
    <t>0.91</t>
  </si>
  <si>
    <t>0.82</t>
  </si>
  <si>
    <t>0.80</t>
  </si>
  <si>
    <t>7.520000000000007E-5</t>
  </si>
  <si>
    <t>0.17129617551410783</t>
  </si>
  <si>
    <t>.1764350607795310</t>
  </si>
  <si>
    <t>0.18825808000000005</t>
  </si>
  <si>
    <t>.2052013072000000</t>
  </si>
  <si>
    <t>1.3120000000000013E-4</t>
  </si>
  <si>
    <t>.0001508800000000</t>
  </si>
  <si>
    <t>0.17199280484972512</t>
  </si>
  <si>
    <t>.1926319414316921</t>
  </si>
  <si>
    <t>0.08938624000000002</t>
  </si>
  <si>
    <t>.0929616896000000</t>
  </si>
  <si>
    <t>1.5360000000000013E-4</t>
  </si>
  <si>
    <t>.0001689600000000</t>
  </si>
  <si>
    <t>1.1160000000000011E-4</t>
  </si>
  <si>
    <t>0.86</t>
  </si>
  <si>
    <t>0.3645923948060934</t>
  </si>
  <si>
    <t>.4010516342867027</t>
  </si>
  <si>
    <t>0.14786048</t>
  </si>
  <si>
    <t>.1715181568000000</t>
  </si>
  <si>
    <t>3.872E-4</t>
  </si>
  <si>
    <t>.0003678400000000</t>
  </si>
  <si>
    <t>0.2671401589042543</t>
  </si>
  <si>
    <t>.2804971668494670</t>
  </si>
  <si>
    <t>0.08045440000000004</t>
  </si>
  <si>
    <t>.0780407680000000</t>
  </si>
  <si>
    <t>2.659999999999998E-4</t>
  </si>
  <si>
    <t>.0003138800000000</t>
  </si>
  <si>
    <t>0.4395665287229544</t>
  </si>
  <si>
    <t>.4175882022868066</t>
  </si>
  <si>
    <t>0.20430420000000007</t>
  </si>
  <si>
    <t>.2349498300000001</t>
  </si>
  <si>
    <t>4.980000000000001E-4</t>
  </si>
  <si>
    <t>.0005378400000000</t>
  </si>
  <si>
    <t>0.5007480104191323</t>
  </si>
  <si>
    <t>.5207779308358975</t>
  </si>
  <si>
    <t>0.08529832000000004</t>
  </si>
  <si>
    <t>.0818863872000000</t>
  </si>
  <si>
    <t>7.447999999999998E-4</t>
  </si>
  <si>
    <t>.0008639680000000</t>
  </si>
  <si>
    <t>0.17174410468050136</t>
  </si>
  <si>
    <t>.1940708382889665</t>
  </si>
  <si>
    <t>0.12935703999999998</t>
  </si>
  <si>
    <t>.1358248920000000</t>
  </si>
  <si>
    <t>1.4560000000000015E-4</t>
  </si>
  <si>
    <t>.0001412320000000</t>
  </si>
  <si>
    <t>0.92</t>
  </si>
  <si>
    <t>0.049155211873243676</t>
  </si>
  <si>
    <t>.0447312428046517</t>
  </si>
  <si>
    <t>0.11774511999999997</t>
  </si>
  <si>
    <t>.1130353152000000</t>
  </si>
  <si>
    <t>3.6800000000000034E-5</t>
  </si>
  <si>
    <t>.0000338560000000</t>
  </si>
  <si>
    <t>0.5130328953117308</t>
  </si>
  <si>
    <t>.6464214480927808</t>
  </si>
  <si>
    <t>0.15087979999999998</t>
  </si>
  <si>
    <t>.1795469620000000</t>
  </si>
  <si>
    <t>7.119999999999999E-4</t>
  </si>
  <si>
    <t>.0007476000000000</t>
  </si>
  <si>
    <t>0.2940778475290741</t>
  </si>
  <si>
    <t>.3440710816090166</t>
  </si>
  <si>
    <t>0.10510495999999996</t>
  </si>
  <si>
    <t>.1156154560000000</t>
  </si>
  <si>
    <t>2.943999999999999E-4</t>
  </si>
  <si>
    <t>.0002826240000000</t>
  </si>
  <si>
    <t>4.5240000000000005E-4</t>
  </si>
  <si>
    <t>0.2374925830176091</t>
  </si>
  <si>
    <t>.2921158771116591</t>
  </si>
  <si>
    <t>0.13643124</t>
  </si>
  <si>
    <t>.1241524284000000</t>
  </si>
  <si>
    <t>2.136000000000002E-4</t>
  </si>
  <si>
    <t>.0002200080000000</t>
  </si>
  <si>
    <t>0.4048530840203194</t>
  </si>
  <si>
    <t>.4615325157831641</t>
  </si>
  <si>
    <t>0.12390987999999996</t>
  </si>
  <si>
    <t>.1338226704000000</t>
  </si>
  <si>
    <t>4.7320000000000006E-4</t>
  </si>
  <si>
    <t>.0005631080000000</t>
  </si>
  <si>
    <t>0.40485299401205876</t>
  </si>
  <si>
    <t>.4250956437126617</t>
  </si>
  <si>
    <t>0.14356587999999998</t>
  </si>
  <si>
    <t>.1406945624000000</t>
  </si>
  <si>
    <t>.0005205200000000</t>
  </si>
  <si>
    <t>0.48555080172332454</t>
  </si>
  <si>
    <t>.5438168979301234</t>
  </si>
  <si>
    <t>0.21595536000000007</t>
  </si>
  <si>
    <t>.2267531280000001</t>
  </si>
  <si>
    <t>5.904000000000001E-4</t>
  </si>
  <si>
    <t>.0006907680000000</t>
  </si>
  <si>
    <t>0.3653271376762339</t>
  </si>
  <si>
    <t>.3762869518065209</t>
  </si>
  <si>
    <t>0.08290712000000004</t>
  </si>
  <si>
    <t>.1003176152000000</t>
  </si>
  <si>
    <t>4.2679999999999997E-4</t>
  </si>
  <si>
    <t>.0005676440000000</t>
  </si>
  <si>
    <t>0.1345476105440076</t>
  </si>
  <si>
    <t>.1601116565473690</t>
  </si>
  <si>
    <t>0.08116643999999998</t>
  </si>
  <si>
    <t>.0909064128000000</t>
  </si>
  <si>
    <t>.0001383840000000</t>
  </si>
  <si>
    <t>0.4559578909000484</t>
  </si>
  <si>
    <t>.6155431527150653</t>
  </si>
  <si>
    <t>0.19279960000000004</t>
  </si>
  <si>
    <t>.2332875160000000</t>
  </si>
  <si>
    <t>5.440000000000001E-4</t>
  </si>
  <si>
    <t>.0006201600000000</t>
  </si>
  <si>
    <t>0.4859064403961532</t>
  </si>
  <si>
    <t>.4907655048001147</t>
  </si>
  <si>
    <t>0.15616728000000005</t>
  </si>
  <si>
    <t>.1749073536000000</t>
  </si>
  <si>
    <t>6.192000000000002E-4</t>
  </si>
  <si>
    <t>.0008049600000000</t>
  </si>
  <si>
    <t>0.40451249001210515</t>
  </si>
  <si>
    <t>.4732796133141630</t>
  </si>
  <si>
    <t>0.16329316000000002</t>
  </si>
  <si>
    <t>.2090152448000000</t>
  </si>
  <si>
    <t>.0005474040000000</t>
  </si>
  <si>
    <t>0.36508241034493016</t>
  </si>
  <si>
    <t>.4855596057587571</t>
  </si>
  <si>
    <t>0.08313824000000003</t>
  </si>
  <si>
    <t>.0773185632000000</t>
  </si>
  <si>
    <t>4.135999999999999E-4</t>
  </si>
  <si>
    <t>.0005666320000000</t>
  </si>
  <si>
    <t>0.23717469650044065</t>
  </si>
  <si>
    <t>.2324312025704318</t>
  </si>
  <si>
    <t>0.19554144</t>
  </si>
  <si>
    <t>.2131401696000000</t>
  </si>
  <si>
    <t>2.0160000000000018E-4</t>
  </si>
  <si>
    <t>.0002580480000000</t>
  </si>
  <si>
    <t>0.09361430689088976</t>
  </si>
  <si>
    <t>.1310600296472457</t>
  </si>
  <si>
    <t>0.13967192000000003</t>
  </si>
  <si>
    <t>.1759866192000000</t>
  </si>
  <si>
    <t>6.880000000000006E-5</t>
  </si>
  <si>
    <t>.0000646720000000</t>
  </si>
  <si>
    <t>0.3419395841431857</t>
  </si>
  <si>
    <t>.3590365633503449</t>
  </si>
  <si>
    <t>0.20540799999999998</t>
  </si>
  <si>
    <t>.2382732800000000</t>
  </si>
  <si>
    <t>3.2E-4</t>
  </si>
  <si>
    <t>.0003520000000000</t>
  </si>
  <si>
    <t>0.26645337694322274</t>
  </si>
  <si>
    <t>.2557952418654937</t>
  </si>
  <si>
    <t>0.15827920000000004</t>
  </si>
  <si>
    <t>.2089285440000000</t>
  </si>
  <si>
    <t>2.3799999999999982E-4</t>
  </si>
  <si>
    <t>.0002998800000000</t>
  </si>
  <si>
    <t>0.2932018744144239</t>
  </si>
  <si>
    <t>.4016865679477607</t>
  </si>
  <si>
    <t>0.20335039999999996</t>
  </si>
  <si>
    <t>.1992833920000000</t>
  </si>
  <si>
    <t>2.559999999999999E-4</t>
  </si>
  <si>
    <t>.0002995200000000</t>
  </si>
  <si>
    <t>0.4236869625457671</t>
  </si>
  <si>
    <t>.4363975714221401</t>
  </si>
  <si>
    <t>0.07482992000000004</t>
  </si>
  <si>
    <t>.1047618880000000</t>
  </si>
  <si>
    <t>5.488E-4</t>
  </si>
  <si>
    <t>.0006860000000000</t>
  </si>
  <si>
    <t>0.2673461848041166</t>
  </si>
  <si>
    <t>.2914073414364870</t>
  </si>
  <si>
    <t>0.03847696000000002</t>
  </si>
  <si>
    <t>.0465571216000000</t>
  </si>
  <si>
    <t>2.743999999999998E-4</t>
  </si>
  <si>
    <t>.0003841600000000</t>
  </si>
  <si>
    <t>0.49923684485621345</t>
  </si>
  <si>
    <t>.5791147400332075</t>
  </si>
  <si>
    <t>0.20805003999999994</t>
  </si>
  <si>
    <t>.2663040511999998</t>
  </si>
  <si>
    <t>6.155999999999999E-4</t>
  </si>
  <si>
    <t>.0008556840000000</t>
  </si>
  <si>
    <t>0.09385159801718329</t>
  </si>
  <si>
    <t>.1004212098783861</t>
  </si>
  <si>
    <t>0.09413768000000006</t>
  </si>
  <si>
    <t>.1120238392000001</t>
  </si>
  <si>
    <t>.0001030240000000</t>
  </si>
  <si>
    <t>0.26734604468953155</t>
  </si>
  <si>
    <t>.2619991237957408</t>
  </si>
  <si>
    <t>0.06229096000000002</t>
  </si>
  <si>
    <t>.0840927960000000</t>
  </si>
  <si>
    <t>.0002798880000000</t>
  </si>
  <si>
    <t>Non-Uniform</t>
  </si>
  <si>
    <t>Uniform</t>
  </si>
  <si>
    <t>violated</t>
  </si>
  <si>
    <t>satisfied</t>
  </si>
  <si>
    <t>Decision</t>
  </si>
  <si>
    <t>ID</t>
  </si>
  <si>
    <t>Best</t>
  </si>
  <si>
    <t>obs1</t>
  </si>
  <si>
    <t>obs2</t>
  </si>
  <si>
    <t>obs2-obs1</t>
  </si>
  <si>
    <t>% additional obs for uniform</t>
  </si>
  <si>
    <t>MEAN</t>
  </si>
  <si>
    <t>STANDARD DEVIATION</t>
  </si>
  <si>
    <t>Total</t>
  </si>
  <si>
    <t>coluor</t>
  </si>
  <si>
    <t>T Budget</t>
  </si>
  <si>
    <t>R Budget</t>
  </si>
  <si>
    <t>Seed</t>
  </si>
  <si>
    <t>int Numbers for obs file</t>
  </si>
  <si>
    <t>same obs file</t>
  </si>
  <si>
    <t>yes</t>
  </si>
  <si>
    <t>pAnalysis1
cost</t>
  </si>
  <si>
    <t>Cost for all</t>
  </si>
  <si>
    <t>#obs</t>
  </si>
  <si>
    <t>0bs2-obs1</t>
  </si>
  <si>
    <t>-</t>
  </si>
  <si>
    <t>=</t>
  </si>
  <si>
    <t>same obs file number</t>
  </si>
  <si>
    <t>no</t>
  </si>
  <si>
    <t>property values</t>
  </si>
  <si>
    <t>bounds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</si>
</sst>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#,##0;[Red]#,##0"/>
  </numFmts>
  <fonts count="7" x14ac:knownFonts="1"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8"/>
      <name val="Monaco"/>
      <family val="2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EBF7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0" fillId="0" borderId="0" xfId="0" applyNumberFormat="1"/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1" fontId="1" fillId="0" borderId="1" xfId="1" applyNumberFormat="1" applyFont="1" applyBorder="1" applyAlignment="1">
      <alignment horizontal="center" vertical="center"/>
    </xf>
    <xf numFmtId="1" fontId="0" fillId="0" borderId="0" xfId="1" applyNumberFormat="1" applyFont="1"/>
    <xf numFmtId="164" fontId="1" fillId="0" borderId="1" xfId="0" applyNumberFormat="1" applyFont="1" applyBorder="1" applyAlignment="1">
      <alignment horizontal="center" vertical="center"/>
    </xf>
    <xf numFmtId="0" fontId="4" fillId="2" borderId="0" xfId="0" applyFont="1" applyFill="1"/>
    <xf numFmtId="1" fontId="0" fillId="0" borderId="2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3" fontId="4" fillId="2" borderId="0" xfId="0" applyNumberFormat="1" applyFont="1" applyFill="1" applyAlignment="1">
      <alignment horizontal="center" vertical="center"/>
    </xf>
    <xf numFmtId="1" fontId="0" fillId="0" borderId="0" xfId="1" applyNumberFormat="1" applyFont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6" fontId="0" fillId="5" borderId="1" xfId="0" applyNumberFormat="1" applyFill="1" applyBorder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1" fillId="5" borderId="1" xfId="0" applyNumberFormat="1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0" fontId="0" fillId="0" borderId="6" xfId="0" applyBorder="1" applyAlignment="1">
      <alignment horizontal="center" vertical="center"/>
    </xf>
    <xf numFmtId="0" fontId="6" fillId="0" borderId="0" xfId="0" applyFont="1"/>
    <xf numFmtId="3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09BCB-97BE-E84E-8497-45EFFE5F29FF}">
  <dimension ref="A1:Y44"/>
  <sheetViews>
    <sheetView topLeftCell="A19" workbookViewId="0">
      <selection activeCell="K43" sqref="K43"/>
    </sheetView>
  </sheetViews>
  <sheetFormatPr baseColWidth="10" defaultColWidth="8.83203125" defaultRowHeight="15" x14ac:dyDescent="0.2"/>
  <cols>
    <col min="1" max="1" width="3.5" customWidth="1"/>
    <col min="2" max="2" width="8.6640625" bestFit="1" customWidth="1"/>
    <col min="3" max="3" width="11.83203125" bestFit="1" customWidth="1"/>
    <col min="4" max="4" width="10.6640625" bestFit="1" customWidth="1"/>
    <col min="5" max="5" width="10.6640625" customWidth="1"/>
    <col min="6" max="7" width="23.6640625" customWidth="1"/>
    <col min="8" max="8" width="24.5" customWidth="1"/>
    <col min="9" max="11" width="20.1640625" customWidth="1"/>
    <col min="12" max="15" width="7.83203125" customWidth="1"/>
    <col min="16" max="16" width="7.83203125" style="3" customWidth="1"/>
    <col min="17" max="17" width="3.5" customWidth="1"/>
    <col min="18" max="18" width="11.6640625" style="6" bestFit="1" customWidth="1"/>
    <col min="19" max="19" width="11.5" customWidth="1"/>
    <col min="20" max="20" width="12.1640625" style="15" customWidth="1"/>
    <col min="21" max="21" width="11.6640625" customWidth="1"/>
    <col min="22" max="22" width="14" style="6" customWidth="1"/>
    <col min="23" max="23" width="16" customWidth="1"/>
    <col min="24" max="24" width="25.5" customWidth="1"/>
  </cols>
  <sheetData>
    <row r="1" spans="1:24" x14ac:dyDescent="0.2">
      <c r="Q1" s="23"/>
      <c r="R1" s="52" t="s">
        <v>228</v>
      </c>
      <c r="S1" s="53"/>
      <c r="T1" s="50" t="s">
        <v>229</v>
      </c>
      <c r="U1" s="51"/>
      <c r="V1" s="8"/>
      <c r="W1" s="2"/>
      <c r="X1" s="2"/>
    </row>
    <row r="2" spans="1:24" ht="16" x14ac:dyDescent="0.2">
      <c r="A2" s="1" t="s">
        <v>233</v>
      </c>
      <c r="B2" s="1" t="s">
        <v>0</v>
      </c>
      <c r="C2" s="1" t="s">
        <v>1</v>
      </c>
      <c r="D2" s="1" t="s">
        <v>2</v>
      </c>
      <c r="E2" s="27" t="s">
        <v>250</v>
      </c>
      <c r="F2" s="1" t="s">
        <v>3</v>
      </c>
      <c r="G2" s="1" t="s">
        <v>5</v>
      </c>
      <c r="H2" s="1" t="s">
        <v>7</v>
      </c>
      <c r="I2" s="1" t="s">
        <v>4</v>
      </c>
      <c r="J2" s="1" t="s">
        <v>6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232</v>
      </c>
      <c r="P2" s="1"/>
      <c r="Q2" s="1" t="s">
        <v>233</v>
      </c>
      <c r="R2" s="7" t="s">
        <v>235</v>
      </c>
      <c r="S2" s="1" t="s">
        <v>232</v>
      </c>
      <c r="T2" s="12" t="s">
        <v>236</v>
      </c>
      <c r="U2" s="1" t="s">
        <v>232</v>
      </c>
      <c r="V2" s="7" t="s">
        <v>237</v>
      </c>
      <c r="W2" s="1" t="s">
        <v>234</v>
      </c>
      <c r="X2" s="24" t="s">
        <v>238</v>
      </c>
    </row>
    <row r="3" spans="1:24" x14ac:dyDescent="0.2">
      <c r="A3" s="1">
        <v>1</v>
      </c>
      <c r="B3" s="1" t="s">
        <v>19</v>
      </c>
      <c r="C3" s="1" t="s">
        <v>20</v>
      </c>
      <c r="D3" s="1" t="s">
        <v>21</v>
      </c>
      <c r="E3" s="28">
        <v>1</v>
      </c>
      <c r="F3" s="1" t="s">
        <v>22</v>
      </c>
      <c r="G3" s="1" t="s">
        <v>24</v>
      </c>
      <c r="H3" s="1" t="s">
        <v>26</v>
      </c>
      <c r="I3" s="1" t="s">
        <v>23</v>
      </c>
      <c r="J3" s="1" t="s">
        <v>25</v>
      </c>
      <c r="K3" s="1" t="s">
        <v>27</v>
      </c>
      <c r="L3" s="1" t="b">
        <f>IF(I3*1000&lt;F3*1000,FALSE,TRUE)</f>
        <v>0</v>
      </c>
      <c r="M3" s="1" t="b">
        <f t="shared" ref="M3:N18" si="0">IF(J3*1000&lt;G3*1000,FALSE,TRUE)</f>
        <v>0</v>
      </c>
      <c r="N3" s="1" t="b">
        <f t="shared" si="0"/>
        <v>0</v>
      </c>
      <c r="O3" s="1" t="str">
        <f>IF(OR(L3=FALSE,M3=FALSE,N3=FALSE),"Violated","Satisfied")</f>
        <v>Violated</v>
      </c>
      <c r="P3" s="1"/>
      <c r="Q3" s="1">
        <v>1</v>
      </c>
      <c r="R3" s="9">
        <v>486000</v>
      </c>
      <c r="S3" s="1" t="s">
        <v>230</v>
      </c>
      <c r="T3" s="12">
        <v>282000</v>
      </c>
      <c r="U3" s="1" t="s">
        <v>230</v>
      </c>
      <c r="V3" s="7">
        <f>T3-R3</f>
        <v>-204000</v>
      </c>
      <c r="W3" s="19" t="str">
        <f>IF(T3=R3,"=",IF(T3&lt;R3,"Uniform","Non-Uniform"))</f>
        <v>Uniform</v>
      </c>
      <c r="X3" s="25">
        <f>(V3*100)/R3</f>
        <v>-41.97530864197531</v>
      </c>
    </row>
    <row r="4" spans="1:24" x14ac:dyDescent="0.2">
      <c r="A4" s="1">
        <v>2</v>
      </c>
      <c r="B4" s="1" t="s">
        <v>29</v>
      </c>
      <c r="C4" s="1" t="s">
        <v>30</v>
      </c>
      <c r="D4" s="1" t="s">
        <v>15</v>
      </c>
      <c r="E4" s="28">
        <v>1</v>
      </c>
      <c r="F4" s="1" t="s">
        <v>31</v>
      </c>
      <c r="G4" s="1" t="s">
        <v>33</v>
      </c>
      <c r="H4" s="1" t="s">
        <v>35</v>
      </c>
      <c r="I4" s="1" t="s">
        <v>32</v>
      </c>
      <c r="J4" s="1" t="s">
        <v>34</v>
      </c>
      <c r="K4" s="1" t="s">
        <v>36</v>
      </c>
      <c r="L4" s="1" t="b">
        <f t="shared" ref="L4:N35" si="1">IF(I4*1000&lt;F4*1000,FALSE,TRUE)</f>
        <v>0</v>
      </c>
      <c r="M4" s="1" t="b">
        <f t="shared" si="0"/>
        <v>0</v>
      </c>
      <c r="N4" s="1" t="b">
        <f t="shared" si="0"/>
        <v>1</v>
      </c>
      <c r="O4" s="1" t="str">
        <f t="shared" ref="O4:O35" si="2">IF(OR(L4=FALSE,M4=FALSE,N4=FALSE),"Violated","Satisfied")</f>
        <v>Violated</v>
      </c>
      <c r="P4" s="1"/>
      <c r="Q4" s="1">
        <v>2</v>
      </c>
      <c r="R4" s="9">
        <v>4000</v>
      </c>
      <c r="S4" s="1" t="s">
        <v>230</v>
      </c>
      <c r="T4" s="12">
        <v>4000</v>
      </c>
      <c r="U4" s="1" t="s">
        <v>230</v>
      </c>
      <c r="V4" s="7">
        <f t="shared" ref="V4:V36" si="3">T4-R4</f>
        <v>0</v>
      </c>
      <c r="W4" s="1" t="str">
        <f t="shared" ref="W4:W35" si="4">IF(T4=R4,"=",IF(T4&lt;R4,"Uniform","Non-Uniform"))</f>
        <v>=</v>
      </c>
      <c r="X4" s="25">
        <f t="shared" ref="X4:X35" si="5">(V4*100)/R4</f>
        <v>0</v>
      </c>
    </row>
    <row r="5" spans="1:24" x14ac:dyDescent="0.2">
      <c r="A5" s="1">
        <v>3</v>
      </c>
      <c r="B5" s="1" t="s">
        <v>20</v>
      </c>
      <c r="C5" s="1" t="s">
        <v>20</v>
      </c>
      <c r="D5" s="1" t="s">
        <v>37</v>
      </c>
      <c r="E5" s="28">
        <v>1</v>
      </c>
      <c r="F5" s="1" t="s">
        <v>38</v>
      </c>
      <c r="G5" s="1" t="s">
        <v>40</v>
      </c>
      <c r="H5" s="1" t="s">
        <v>42</v>
      </c>
      <c r="I5" s="1" t="s">
        <v>39</v>
      </c>
      <c r="J5" s="1" t="s">
        <v>41</v>
      </c>
      <c r="K5" s="1" t="s">
        <v>43</v>
      </c>
      <c r="L5" s="1" t="b">
        <f t="shared" si="1"/>
        <v>1</v>
      </c>
      <c r="M5" s="1" t="b">
        <f t="shared" si="0"/>
        <v>0</v>
      </c>
      <c r="N5" s="1" t="b">
        <f t="shared" si="0"/>
        <v>0</v>
      </c>
      <c r="O5" s="5" t="str">
        <f t="shared" si="2"/>
        <v>Violated</v>
      </c>
      <c r="P5" s="1"/>
      <c r="Q5" s="1">
        <v>3</v>
      </c>
      <c r="R5" s="9">
        <v>10000</v>
      </c>
      <c r="S5" s="1" t="s">
        <v>230</v>
      </c>
      <c r="T5" s="12">
        <v>12000</v>
      </c>
      <c r="U5" s="1" t="s">
        <v>230</v>
      </c>
      <c r="V5" s="7">
        <f t="shared" si="3"/>
        <v>2000</v>
      </c>
      <c r="W5" s="1" t="str">
        <f t="shared" si="4"/>
        <v>Non-Uniform</v>
      </c>
      <c r="X5" s="25">
        <f t="shared" si="5"/>
        <v>20</v>
      </c>
    </row>
    <row r="6" spans="1:24" x14ac:dyDescent="0.2">
      <c r="A6" s="1">
        <v>4</v>
      </c>
      <c r="B6" s="1" t="s">
        <v>30</v>
      </c>
      <c r="C6" s="1" t="s">
        <v>37</v>
      </c>
      <c r="D6" s="1" t="s">
        <v>46</v>
      </c>
      <c r="E6" s="28">
        <v>1</v>
      </c>
      <c r="F6" s="1" t="s">
        <v>49</v>
      </c>
      <c r="G6" s="1" t="s">
        <v>51</v>
      </c>
      <c r="H6" s="1" t="s">
        <v>53</v>
      </c>
      <c r="I6" s="1" t="s">
        <v>50</v>
      </c>
      <c r="J6" s="1" t="s">
        <v>52</v>
      </c>
      <c r="K6" s="1" t="s">
        <v>54</v>
      </c>
      <c r="L6" s="1" t="b">
        <f t="shared" si="1"/>
        <v>1</v>
      </c>
      <c r="M6" s="1" t="b">
        <f t="shared" si="0"/>
        <v>1</v>
      </c>
      <c r="N6" s="1" t="b">
        <f t="shared" si="0"/>
        <v>1</v>
      </c>
      <c r="O6" s="5" t="str">
        <f t="shared" si="2"/>
        <v>Satisfied</v>
      </c>
      <c r="P6" s="1"/>
      <c r="Q6" s="1">
        <v>4</v>
      </c>
      <c r="R6" s="9">
        <v>730000</v>
      </c>
      <c r="S6" s="1" t="s">
        <v>231</v>
      </c>
      <c r="T6" s="9">
        <v>1240000</v>
      </c>
      <c r="U6" s="1" t="s">
        <v>231</v>
      </c>
      <c r="V6" s="7">
        <f t="shared" si="3"/>
        <v>510000</v>
      </c>
      <c r="W6" s="1" t="str">
        <f t="shared" si="4"/>
        <v>Non-Uniform</v>
      </c>
      <c r="X6" s="25">
        <f t="shared" si="5"/>
        <v>69.863013698630141</v>
      </c>
    </row>
    <row r="7" spans="1:24" x14ac:dyDescent="0.2">
      <c r="A7" s="1">
        <v>5</v>
      </c>
      <c r="B7" s="1" t="s">
        <v>30</v>
      </c>
      <c r="C7" s="1" t="s">
        <v>14</v>
      </c>
      <c r="D7" s="1" t="s">
        <v>30</v>
      </c>
      <c r="E7" s="28">
        <v>1</v>
      </c>
      <c r="F7" s="1" t="s">
        <v>55</v>
      </c>
      <c r="G7" s="1" t="s">
        <v>57</v>
      </c>
      <c r="H7" s="1" t="s">
        <v>59</v>
      </c>
      <c r="I7" s="1" t="s">
        <v>56</v>
      </c>
      <c r="J7" s="1" t="s">
        <v>58</v>
      </c>
      <c r="K7" s="1" t="s">
        <v>60</v>
      </c>
      <c r="L7" s="1" t="b">
        <f t="shared" si="1"/>
        <v>1</v>
      </c>
      <c r="M7" s="1" t="b">
        <f t="shared" si="0"/>
        <v>1</v>
      </c>
      <c r="N7" s="1" t="b">
        <f t="shared" si="0"/>
        <v>1</v>
      </c>
      <c r="O7" s="5" t="str">
        <f t="shared" si="2"/>
        <v>Satisfied</v>
      </c>
      <c r="P7" s="5"/>
      <c r="Q7" s="5">
        <v>5</v>
      </c>
      <c r="R7" s="10">
        <v>4000</v>
      </c>
      <c r="S7" s="5" t="s">
        <v>230</v>
      </c>
      <c r="T7" s="12">
        <v>6000</v>
      </c>
      <c r="U7" s="1" t="s">
        <v>230</v>
      </c>
      <c r="V7" s="7">
        <f t="shared" si="3"/>
        <v>2000</v>
      </c>
      <c r="W7" s="1" t="str">
        <f t="shared" si="4"/>
        <v>Non-Uniform</v>
      </c>
      <c r="X7" s="25">
        <f t="shared" si="5"/>
        <v>50</v>
      </c>
    </row>
    <row r="8" spans="1:24" x14ac:dyDescent="0.2">
      <c r="A8" s="1">
        <v>6</v>
      </c>
      <c r="B8" s="1" t="s">
        <v>28</v>
      </c>
      <c r="C8" s="1" t="s">
        <v>19</v>
      </c>
      <c r="D8" s="1" t="s">
        <v>19</v>
      </c>
      <c r="E8" s="28">
        <v>1</v>
      </c>
      <c r="F8" s="1" t="s">
        <v>63</v>
      </c>
      <c r="G8" s="1" t="s">
        <v>65</v>
      </c>
      <c r="H8" s="1" t="s">
        <v>67</v>
      </c>
      <c r="I8" s="1" t="s">
        <v>64</v>
      </c>
      <c r="J8" s="1" t="s">
        <v>66</v>
      </c>
      <c r="K8" s="1" t="s">
        <v>68</v>
      </c>
      <c r="L8" s="1" t="b">
        <f t="shared" si="1"/>
        <v>1</v>
      </c>
      <c r="M8" s="1" t="b">
        <f t="shared" si="0"/>
        <v>1</v>
      </c>
      <c r="N8" s="1" t="b">
        <f t="shared" si="0"/>
        <v>0</v>
      </c>
      <c r="O8" s="5" t="str">
        <f t="shared" si="2"/>
        <v>Violated</v>
      </c>
      <c r="P8" s="5"/>
      <c r="Q8" s="5">
        <v>6</v>
      </c>
      <c r="R8" s="10">
        <v>12000</v>
      </c>
      <c r="S8" s="5" t="s">
        <v>231</v>
      </c>
      <c r="T8" s="13">
        <v>20000</v>
      </c>
      <c r="U8" s="5" t="s">
        <v>231</v>
      </c>
      <c r="V8" s="7">
        <f t="shared" si="3"/>
        <v>8000</v>
      </c>
      <c r="W8" s="5" t="str">
        <f t="shared" si="4"/>
        <v>Non-Uniform</v>
      </c>
      <c r="X8" s="25">
        <f t="shared" si="5"/>
        <v>66.666666666666671</v>
      </c>
    </row>
    <row r="9" spans="1:24" x14ac:dyDescent="0.2">
      <c r="A9" s="1">
        <v>7</v>
      </c>
      <c r="B9" s="1" t="s">
        <v>15</v>
      </c>
      <c r="C9" s="1" t="s">
        <v>28</v>
      </c>
      <c r="D9" s="1" t="s">
        <v>44</v>
      </c>
      <c r="E9" s="28">
        <v>1</v>
      </c>
      <c r="F9" s="1" t="s">
        <v>69</v>
      </c>
      <c r="G9" s="1" t="s">
        <v>71</v>
      </c>
      <c r="H9" s="1" t="s">
        <v>73</v>
      </c>
      <c r="I9" s="1" t="s">
        <v>70</v>
      </c>
      <c r="J9" s="1" t="s">
        <v>72</v>
      </c>
      <c r="K9" s="1" t="s">
        <v>74</v>
      </c>
      <c r="L9" s="1" t="b">
        <f t="shared" si="1"/>
        <v>1</v>
      </c>
      <c r="M9" s="1" t="b">
        <f t="shared" si="0"/>
        <v>0</v>
      </c>
      <c r="N9" s="1" t="b">
        <f t="shared" si="0"/>
        <v>1</v>
      </c>
      <c r="O9" s="5" t="str">
        <f t="shared" si="2"/>
        <v>Violated</v>
      </c>
      <c r="P9" s="1"/>
      <c r="Q9" s="1">
        <v>7</v>
      </c>
      <c r="R9" s="9">
        <v>634000</v>
      </c>
      <c r="S9" s="1" t="s">
        <v>230</v>
      </c>
      <c r="T9" s="9">
        <v>616000</v>
      </c>
      <c r="U9" s="1" t="s">
        <v>230</v>
      </c>
      <c r="V9" s="7">
        <f t="shared" si="3"/>
        <v>-18000</v>
      </c>
      <c r="W9" s="19" t="str">
        <f t="shared" si="4"/>
        <v>Uniform</v>
      </c>
      <c r="X9" s="25">
        <f t="shared" si="5"/>
        <v>-2.8391167192429023</v>
      </c>
    </row>
    <row r="10" spans="1:24" x14ac:dyDescent="0.2">
      <c r="A10" s="1">
        <v>8</v>
      </c>
      <c r="B10" s="1" t="s">
        <v>12</v>
      </c>
      <c r="C10" s="1" t="s">
        <v>17</v>
      </c>
      <c r="D10" s="1" t="s">
        <v>18</v>
      </c>
      <c r="E10" s="28">
        <v>1</v>
      </c>
      <c r="F10" s="1" t="s">
        <v>75</v>
      </c>
      <c r="G10" s="1" t="s">
        <v>77</v>
      </c>
      <c r="H10" s="1" t="s">
        <v>79</v>
      </c>
      <c r="I10" s="1" t="s">
        <v>76</v>
      </c>
      <c r="J10" s="1" t="s">
        <v>78</v>
      </c>
      <c r="K10" s="1" t="s">
        <v>80</v>
      </c>
      <c r="L10" s="1" t="b">
        <f t="shared" si="1"/>
        <v>0</v>
      </c>
      <c r="M10" s="1" t="b">
        <f t="shared" si="0"/>
        <v>1</v>
      </c>
      <c r="N10" s="1" t="b">
        <f t="shared" si="0"/>
        <v>1</v>
      </c>
      <c r="O10" s="5" t="str">
        <f t="shared" si="2"/>
        <v>Violated</v>
      </c>
      <c r="P10" s="1"/>
      <c r="Q10" s="1">
        <v>8</v>
      </c>
      <c r="R10" s="9">
        <v>22000</v>
      </c>
      <c r="S10" s="1" t="s">
        <v>230</v>
      </c>
      <c r="T10" s="12">
        <v>46000</v>
      </c>
      <c r="U10" s="1" t="s">
        <v>230</v>
      </c>
      <c r="V10" s="7">
        <f t="shared" si="3"/>
        <v>24000</v>
      </c>
      <c r="W10" s="1" t="str">
        <f t="shared" si="4"/>
        <v>Non-Uniform</v>
      </c>
      <c r="X10" s="25">
        <f t="shared" si="5"/>
        <v>109.09090909090909</v>
      </c>
    </row>
    <row r="11" spans="1:24" x14ac:dyDescent="0.2">
      <c r="A11" s="1">
        <v>9</v>
      </c>
      <c r="B11" s="1" t="s">
        <v>14</v>
      </c>
      <c r="C11" s="1" t="s">
        <v>46</v>
      </c>
      <c r="D11" s="1" t="s">
        <v>29</v>
      </c>
      <c r="E11" s="28">
        <v>1</v>
      </c>
      <c r="F11" s="1" t="s">
        <v>81</v>
      </c>
      <c r="G11" s="1" t="s">
        <v>83</v>
      </c>
      <c r="H11" s="1" t="s">
        <v>85</v>
      </c>
      <c r="I11" s="1" t="s">
        <v>82</v>
      </c>
      <c r="J11" s="1" t="s">
        <v>84</v>
      </c>
      <c r="K11" s="1" t="s">
        <v>86</v>
      </c>
      <c r="L11" s="1" t="b">
        <f t="shared" si="1"/>
        <v>1</v>
      </c>
      <c r="M11" s="1" t="b">
        <f t="shared" si="0"/>
        <v>0</v>
      </c>
      <c r="N11" s="1" t="b">
        <f t="shared" si="0"/>
        <v>1</v>
      </c>
      <c r="O11" s="5" t="str">
        <f t="shared" si="2"/>
        <v>Violated</v>
      </c>
      <c r="P11" s="1"/>
      <c r="Q11" s="1">
        <v>9</v>
      </c>
      <c r="R11" s="9">
        <v>570000</v>
      </c>
      <c r="S11" s="1" t="s">
        <v>230</v>
      </c>
      <c r="T11" s="14">
        <v>336000</v>
      </c>
      <c r="U11" s="26" t="s">
        <v>230</v>
      </c>
      <c r="V11" s="7">
        <f t="shared" si="3"/>
        <v>-234000</v>
      </c>
      <c r="W11" s="19" t="str">
        <f t="shared" si="4"/>
        <v>Uniform</v>
      </c>
      <c r="X11" s="25">
        <f t="shared" si="5"/>
        <v>-41.05263157894737</v>
      </c>
    </row>
    <row r="12" spans="1:24" x14ac:dyDescent="0.2">
      <c r="A12" s="1">
        <v>10</v>
      </c>
      <c r="B12" s="1" t="s">
        <v>30</v>
      </c>
      <c r="C12" s="1" t="s">
        <v>46</v>
      </c>
      <c r="D12" s="1" t="s">
        <v>45</v>
      </c>
      <c r="E12" s="28">
        <v>1</v>
      </c>
      <c r="F12" s="1" t="s">
        <v>87</v>
      </c>
      <c r="G12" s="1" t="s">
        <v>89</v>
      </c>
      <c r="H12" s="1" t="s">
        <v>91</v>
      </c>
      <c r="I12" s="1" t="s">
        <v>88</v>
      </c>
      <c r="J12" s="1" t="s">
        <v>90</v>
      </c>
      <c r="K12" s="1" t="s">
        <v>92</v>
      </c>
      <c r="L12" s="1" t="b">
        <f t="shared" si="1"/>
        <v>1</v>
      </c>
      <c r="M12" s="1" t="b">
        <f t="shared" si="0"/>
        <v>1</v>
      </c>
      <c r="N12" s="1" t="b">
        <f t="shared" si="0"/>
        <v>0</v>
      </c>
      <c r="O12" s="5" t="str">
        <f t="shared" si="2"/>
        <v>Violated</v>
      </c>
      <c r="P12" s="1"/>
      <c r="Q12" s="1">
        <v>10</v>
      </c>
      <c r="R12" s="9">
        <v>4000</v>
      </c>
      <c r="S12" s="1" t="s">
        <v>230</v>
      </c>
      <c r="T12" s="12">
        <v>4000</v>
      </c>
      <c r="U12" s="5" t="s">
        <v>230</v>
      </c>
      <c r="V12" s="7">
        <f t="shared" si="3"/>
        <v>0</v>
      </c>
      <c r="W12" s="1" t="str">
        <f t="shared" si="4"/>
        <v>=</v>
      </c>
      <c r="X12" s="25">
        <f t="shared" si="5"/>
        <v>0</v>
      </c>
    </row>
    <row r="13" spans="1:24" x14ac:dyDescent="0.2">
      <c r="A13" s="1">
        <v>11</v>
      </c>
      <c r="B13" s="1" t="s">
        <v>16</v>
      </c>
      <c r="C13" s="1" t="s">
        <v>46</v>
      </c>
      <c r="D13" s="1" t="s">
        <v>93</v>
      </c>
      <c r="E13" s="28">
        <v>1</v>
      </c>
      <c r="F13" s="1" t="s">
        <v>94</v>
      </c>
      <c r="G13" s="1" t="s">
        <v>96</v>
      </c>
      <c r="H13" s="1" t="s">
        <v>98</v>
      </c>
      <c r="I13" s="1" t="s">
        <v>95</v>
      </c>
      <c r="J13" s="1" t="s">
        <v>97</v>
      </c>
      <c r="K13" s="1" t="s">
        <v>99</v>
      </c>
      <c r="L13" s="1" t="b">
        <f t="shared" si="1"/>
        <v>0</v>
      </c>
      <c r="M13" s="1" t="b">
        <f t="shared" si="0"/>
        <v>0</v>
      </c>
      <c r="N13" s="1" t="b">
        <f t="shared" si="0"/>
        <v>0</v>
      </c>
      <c r="O13" s="5" t="str">
        <f t="shared" si="2"/>
        <v>Violated</v>
      </c>
      <c r="P13" s="1"/>
      <c r="Q13" s="1">
        <v>11</v>
      </c>
      <c r="R13" s="9">
        <v>2000</v>
      </c>
      <c r="S13" s="1" t="s">
        <v>230</v>
      </c>
      <c r="T13" s="12">
        <v>2000</v>
      </c>
      <c r="U13" s="1" t="s">
        <v>230</v>
      </c>
      <c r="V13" s="7">
        <f t="shared" si="3"/>
        <v>0</v>
      </c>
      <c r="W13" s="1" t="str">
        <f t="shared" si="4"/>
        <v>=</v>
      </c>
      <c r="X13" s="25">
        <f t="shared" si="5"/>
        <v>0</v>
      </c>
    </row>
    <row r="14" spans="1:24" x14ac:dyDescent="0.2">
      <c r="A14" s="1">
        <v>12</v>
      </c>
      <c r="B14" s="1" t="s">
        <v>47</v>
      </c>
      <c r="C14" s="1" t="s">
        <v>20</v>
      </c>
      <c r="D14" s="1" t="s">
        <v>28</v>
      </c>
      <c r="E14" s="28">
        <v>1</v>
      </c>
      <c r="F14" s="1" t="s">
        <v>100</v>
      </c>
      <c r="G14" s="1" t="s">
        <v>102</v>
      </c>
      <c r="H14" s="1" t="s">
        <v>104</v>
      </c>
      <c r="I14" s="1" t="s">
        <v>101</v>
      </c>
      <c r="J14" s="1" t="s">
        <v>103</v>
      </c>
      <c r="K14" s="1" t="s">
        <v>105</v>
      </c>
      <c r="L14" s="1" t="b">
        <f t="shared" si="1"/>
        <v>1</v>
      </c>
      <c r="M14" s="1" t="b">
        <f t="shared" si="0"/>
        <v>1</v>
      </c>
      <c r="N14" s="1" t="b">
        <f t="shared" si="0"/>
        <v>1</v>
      </c>
      <c r="O14" s="5" t="str">
        <f t="shared" si="2"/>
        <v>Satisfied</v>
      </c>
      <c r="P14" s="1"/>
      <c r="Q14" s="1">
        <v>12</v>
      </c>
      <c r="R14" s="9">
        <v>16000</v>
      </c>
      <c r="S14" s="1" t="s">
        <v>231</v>
      </c>
      <c r="T14" s="12">
        <v>18000</v>
      </c>
      <c r="U14" s="1" t="s">
        <v>231</v>
      </c>
      <c r="V14" s="7">
        <f t="shared" si="3"/>
        <v>2000</v>
      </c>
      <c r="W14" s="4" t="str">
        <f t="shared" si="4"/>
        <v>Non-Uniform</v>
      </c>
      <c r="X14" s="25">
        <f t="shared" si="5"/>
        <v>12.5</v>
      </c>
    </row>
    <row r="15" spans="1:24" x14ac:dyDescent="0.2">
      <c r="A15" s="1">
        <v>13</v>
      </c>
      <c r="B15" s="1" t="s">
        <v>93</v>
      </c>
      <c r="C15" s="1" t="s">
        <v>37</v>
      </c>
      <c r="D15" s="1" t="s">
        <v>93</v>
      </c>
      <c r="E15" s="28">
        <v>1</v>
      </c>
      <c r="F15" s="1" t="s">
        <v>106</v>
      </c>
      <c r="G15" s="1" t="s">
        <v>108</v>
      </c>
      <c r="H15" s="1" t="s">
        <v>110</v>
      </c>
      <c r="I15" s="1" t="s">
        <v>107</v>
      </c>
      <c r="J15" s="1" t="s">
        <v>109</v>
      </c>
      <c r="K15" s="1" t="s">
        <v>111</v>
      </c>
      <c r="L15" s="1" t="b">
        <f t="shared" si="1"/>
        <v>1</v>
      </c>
      <c r="M15" s="1" t="b">
        <f t="shared" si="0"/>
        <v>1</v>
      </c>
      <c r="N15" s="1" t="b">
        <f t="shared" si="0"/>
        <v>0</v>
      </c>
      <c r="O15" s="5" t="str">
        <f t="shared" si="2"/>
        <v>Violated</v>
      </c>
      <c r="P15" s="1"/>
      <c r="Q15" s="1">
        <v>13</v>
      </c>
      <c r="R15" s="9">
        <v>6000</v>
      </c>
      <c r="S15" s="1" t="s">
        <v>230</v>
      </c>
      <c r="T15" s="12">
        <v>8000</v>
      </c>
      <c r="U15" s="1" t="s">
        <v>230</v>
      </c>
      <c r="V15" s="7">
        <f t="shared" si="3"/>
        <v>2000</v>
      </c>
      <c r="W15" s="1" t="str">
        <f t="shared" si="4"/>
        <v>Non-Uniform</v>
      </c>
      <c r="X15" s="25">
        <f t="shared" si="5"/>
        <v>33.333333333333336</v>
      </c>
    </row>
    <row r="16" spans="1:24" x14ac:dyDescent="0.2">
      <c r="A16" s="1">
        <v>14</v>
      </c>
      <c r="B16" s="1" t="s">
        <v>13</v>
      </c>
      <c r="C16" s="1" t="s">
        <v>20</v>
      </c>
      <c r="D16" s="1" t="s">
        <v>28</v>
      </c>
      <c r="E16" s="28">
        <v>1</v>
      </c>
      <c r="F16" s="1" t="s">
        <v>113</v>
      </c>
      <c r="G16" s="1" t="s">
        <v>115</v>
      </c>
      <c r="H16" s="1" t="s">
        <v>117</v>
      </c>
      <c r="I16" s="1" t="s">
        <v>114</v>
      </c>
      <c r="J16" s="1" t="s">
        <v>116</v>
      </c>
      <c r="K16" s="1" t="s">
        <v>118</v>
      </c>
      <c r="L16" s="1" t="b">
        <f t="shared" si="1"/>
        <v>1</v>
      </c>
      <c r="M16" s="1" t="b">
        <f t="shared" si="0"/>
        <v>0</v>
      </c>
      <c r="N16" s="1" t="b">
        <f t="shared" si="0"/>
        <v>1</v>
      </c>
      <c r="O16" s="5" t="str">
        <f t="shared" si="2"/>
        <v>Violated</v>
      </c>
      <c r="P16" s="1"/>
      <c r="Q16" s="1">
        <v>14</v>
      </c>
      <c r="R16" s="9">
        <v>4000</v>
      </c>
      <c r="S16" s="1" t="s">
        <v>230</v>
      </c>
      <c r="T16" s="12">
        <v>52000</v>
      </c>
      <c r="U16" s="1" t="s">
        <v>230</v>
      </c>
      <c r="V16" s="7">
        <f t="shared" si="3"/>
        <v>48000</v>
      </c>
      <c r="W16" s="1" t="str">
        <f t="shared" si="4"/>
        <v>Non-Uniform</v>
      </c>
      <c r="X16" s="25">
        <f t="shared" si="5"/>
        <v>1200</v>
      </c>
    </row>
    <row r="17" spans="1:24" x14ac:dyDescent="0.2">
      <c r="A17" s="1">
        <v>15</v>
      </c>
      <c r="B17" s="1" t="s">
        <v>20</v>
      </c>
      <c r="C17" s="1" t="s">
        <v>19</v>
      </c>
      <c r="D17" s="1" t="s">
        <v>45</v>
      </c>
      <c r="E17" s="28">
        <v>1</v>
      </c>
      <c r="F17" s="1" t="s">
        <v>119</v>
      </c>
      <c r="G17" s="1" t="s">
        <v>121</v>
      </c>
      <c r="H17" s="1" t="s">
        <v>123</v>
      </c>
      <c r="I17" s="1" t="s">
        <v>120</v>
      </c>
      <c r="J17" s="1" t="s">
        <v>122</v>
      </c>
      <c r="K17" s="1" t="s">
        <v>124</v>
      </c>
      <c r="L17" s="1" t="b">
        <f t="shared" si="1"/>
        <v>1</v>
      </c>
      <c r="M17" s="1" t="b">
        <f t="shared" si="0"/>
        <v>1</v>
      </c>
      <c r="N17" s="1" t="b">
        <f t="shared" si="0"/>
        <v>1</v>
      </c>
      <c r="O17" s="5" t="str">
        <f t="shared" si="2"/>
        <v>Satisfied</v>
      </c>
      <c r="P17" s="1"/>
      <c r="Q17" s="1">
        <v>15</v>
      </c>
      <c r="R17" s="9">
        <v>30000</v>
      </c>
      <c r="S17" s="1" t="s">
        <v>231</v>
      </c>
      <c r="T17" s="12">
        <v>40000</v>
      </c>
      <c r="U17" s="1" t="s">
        <v>230</v>
      </c>
      <c r="V17" s="7">
        <f t="shared" si="3"/>
        <v>10000</v>
      </c>
      <c r="W17" s="1" t="str">
        <f t="shared" si="4"/>
        <v>Non-Uniform</v>
      </c>
      <c r="X17" s="25">
        <f t="shared" si="5"/>
        <v>33.333333333333336</v>
      </c>
    </row>
    <row r="18" spans="1:24" x14ac:dyDescent="0.2">
      <c r="A18" s="1">
        <v>16</v>
      </c>
      <c r="B18" s="1" t="s">
        <v>20</v>
      </c>
      <c r="C18" s="1" t="s">
        <v>47</v>
      </c>
      <c r="D18" s="1" t="s">
        <v>45</v>
      </c>
      <c r="E18" s="28">
        <v>1</v>
      </c>
      <c r="F18" s="1" t="s">
        <v>125</v>
      </c>
      <c r="G18" s="1" t="s">
        <v>127</v>
      </c>
      <c r="H18" s="1" t="s">
        <v>123</v>
      </c>
      <c r="I18" s="1" t="s">
        <v>126</v>
      </c>
      <c r="J18" s="1" t="s">
        <v>128</v>
      </c>
      <c r="K18" s="1" t="s">
        <v>129</v>
      </c>
      <c r="L18" s="1" t="b">
        <f t="shared" si="1"/>
        <v>1</v>
      </c>
      <c r="M18" s="1" t="b">
        <f t="shared" si="0"/>
        <v>0</v>
      </c>
      <c r="N18" s="1" t="b">
        <f t="shared" si="0"/>
        <v>1</v>
      </c>
      <c r="O18" s="1" t="str">
        <f t="shared" si="2"/>
        <v>Violated</v>
      </c>
      <c r="P18" s="1"/>
      <c r="Q18" s="1">
        <v>16</v>
      </c>
      <c r="R18" s="11">
        <v>850000</v>
      </c>
      <c r="S18" s="26" t="s">
        <v>230</v>
      </c>
      <c r="T18" s="16">
        <v>894000</v>
      </c>
      <c r="U18" s="26" t="s">
        <v>230</v>
      </c>
      <c r="V18" s="7">
        <f t="shared" si="3"/>
        <v>44000</v>
      </c>
      <c r="W18" s="1" t="str">
        <f t="shared" si="4"/>
        <v>Non-Uniform</v>
      </c>
      <c r="X18" s="25">
        <f t="shared" si="5"/>
        <v>5.1764705882352944</v>
      </c>
    </row>
    <row r="19" spans="1:24" x14ac:dyDescent="0.2">
      <c r="A19" s="1">
        <v>17</v>
      </c>
      <c r="B19" s="1" t="s">
        <v>46</v>
      </c>
      <c r="C19" s="1" t="s">
        <v>17</v>
      </c>
      <c r="D19" s="1" t="s">
        <v>46</v>
      </c>
      <c r="E19" s="28">
        <v>1</v>
      </c>
      <c r="F19" s="1" t="s">
        <v>130</v>
      </c>
      <c r="G19" s="1" t="s">
        <v>132</v>
      </c>
      <c r="H19" s="1" t="s">
        <v>134</v>
      </c>
      <c r="I19" s="1" t="s">
        <v>131</v>
      </c>
      <c r="J19" s="1" t="s">
        <v>133</v>
      </c>
      <c r="K19" s="1" t="s">
        <v>135</v>
      </c>
      <c r="L19" s="1" t="b">
        <f t="shared" si="1"/>
        <v>1</v>
      </c>
      <c r="M19" s="1" t="b">
        <f t="shared" si="1"/>
        <v>1</v>
      </c>
      <c r="N19" s="1" t="b">
        <f t="shared" si="1"/>
        <v>1</v>
      </c>
      <c r="O19" s="1" t="str">
        <f t="shared" si="2"/>
        <v>Satisfied</v>
      </c>
      <c r="P19" s="1"/>
      <c r="Q19" s="1">
        <v>17</v>
      </c>
      <c r="R19" s="11">
        <v>58000</v>
      </c>
      <c r="S19" s="26" t="s">
        <v>231</v>
      </c>
      <c r="T19" s="14">
        <v>64000</v>
      </c>
      <c r="U19" s="26" t="s">
        <v>231</v>
      </c>
      <c r="V19" s="7">
        <f t="shared" si="3"/>
        <v>6000</v>
      </c>
      <c r="W19" s="1" t="str">
        <f t="shared" si="4"/>
        <v>Non-Uniform</v>
      </c>
      <c r="X19" s="25">
        <f t="shared" si="5"/>
        <v>10.344827586206897</v>
      </c>
    </row>
    <row r="20" spans="1:24" x14ac:dyDescent="0.2">
      <c r="A20" s="1">
        <v>18</v>
      </c>
      <c r="B20" s="1" t="s">
        <v>28</v>
      </c>
      <c r="C20" s="1" t="s">
        <v>18</v>
      </c>
      <c r="D20" s="1" t="s">
        <v>21</v>
      </c>
      <c r="E20" s="28">
        <v>1</v>
      </c>
      <c r="F20" s="1" t="s">
        <v>136</v>
      </c>
      <c r="G20" s="1" t="s">
        <v>138</v>
      </c>
      <c r="H20" s="1" t="s">
        <v>140</v>
      </c>
      <c r="I20" s="1" t="s">
        <v>137</v>
      </c>
      <c r="J20" s="1" t="s">
        <v>139</v>
      </c>
      <c r="K20" s="1" t="s">
        <v>141</v>
      </c>
      <c r="L20" s="1" t="b">
        <f t="shared" si="1"/>
        <v>1</v>
      </c>
      <c r="M20" s="1" t="b">
        <f t="shared" si="1"/>
        <v>1</v>
      </c>
      <c r="N20" s="1" t="b">
        <f t="shared" si="1"/>
        <v>1</v>
      </c>
      <c r="O20" s="1" t="str">
        <f t="shared" si="2"/>
        <v>Satisfied</v>
      </c>
      <c r="P20" s="1"/>
      <c r="Q20" s="1">
        <v>18</v>
      </c>
      <c r="R20" s="11">
        <v>76000</v>
      </c>
      <c r="S20" s="26" t="s">
        <v>231</v>
      </c>
      <c r="T20" s="14">
        <v>186000</v>
      </c>
      <c r="U20" s="26" t="s">
        <v>231</v>
      </c>
      <c r="V20" s="7">
        <f t="shared" si="3"/>
        <v>110000</v>
      </c>
      <c r="W20" s="1" t="str">
        <f t="shared" si="4"/>
        <v>Non-Uniform</v>
      </c>
      <c r="X20" s="25">
        <f t="shared" si="5"/>
        <v>144.73684210526315</v>
      </c>
    </row>
    <row r="21" spans="1:24" x14ac:dyDescent="0.2">
      <c r="A21" s="1">
        <v>19</v>
      </c>
      <c r="B21" s="1" t="s">
        <v>21</v>
      </c>
      <c r="C21" s="1" t="s">
        <v>13</v>
      </c>
      <c r="D21" s="1" t="s">
        <v>15</v>
      </c>
      <c r="E21" s="28">
        <v>1</v>
      </c>
      <c r="F21" s="1" t="s">
        <v>142</v>
      </c>
      <c r="G21" s="1" t="s">
        <v>144</v>
      </c>
      <c r="H21" s="1" t="s">
        <v>61</v>
      </c>
      <c r="I21" s="1" t="s">
        <v>143</v>
      </c>
      <c r="J21" s="1" t="s">
        <v>145</v>
      </c>
      <c r="K21" s="1" t="s">
        <v>146</v>
      </c>
      <c r="L21" s="1" t="b">
        <f t="shared" si="1"/>
        <v>1</v>
      </c>
      <c r="M21" s="1" t="b">
        <f t="shared" si="1"/>
        <v>1</v>
      </c>
      <c r="N21" s="1" t="b">
        <f t="shared" si="1"/>
        <v>1</v>
      </c>
      <c r="O21" s="1" t="str">
        <f t="shared" si="2"/>
        <v>Satisfied</v>
      </c>
      <c r="P21" s="1"/>
      <c r="Q21" s="1">
        <v>19</v>
      </c>
      <c r="R21" s="9">
        <v>62000</v>
      </c>
      <c r="S21" s="1" t="s">
        <v>231</v>
      </c>
      <c r="T21" s="12">
        <v>64000</v>
      </c>
      <c r="U21" s="1" t="s">
        <v>231</v>
      </c>
      <c r="V21" s="7">
        <f t="shared" si="3"/>
        <v>2000</v>
      </c>
      <c r="W21" s="1" t="str">
        <f t="shared" si="4"/>
        <v>Non-Uniform</v>
      </c>
      <c r="X21" s="25">
        <f t="shared" si="5"/>
        <v>3.225806451612903</v>
      </c>
    </row>
    <row r="22" spans="1:24" x14ac:dyDescent="0.2">
      <c r="A22" s="1">
        <v>20</v>
      </c>
      <c r="B22" s="1" t="s">
        <v>17</v>
      </c>
      <c r="C22" s="1" t="s">
        <v>46</v>
      </c>
      <c r="D22" s="1" t="s">
        <v>12</v>
      </c>
      <c r="E22" s="28">
        <v>1</v>
      </c>
      <c r="F22" s="1" t="s">
        <v>147</v>
      </c>
      <c r="G22" s="1" t="s">
        <v>149</v>
      </c>
      <c r="H22" s="1" t="s">
        <v>151</v>
      </c>
      <c r="I22" s="1" t="s">
        <v>148</v>
      </c>
      <c r="J22" s="1" t="s">
        <v>150</v>
      </c>
      <c r="K22" s="1" t="s">
        <v>152</v>
      </c>
      <c r="L22" s="1" t="b">
        <f t="shared" si="1"/>
        <v>1</v>
      </c>
      <c r="M22" s="1" t="b">
        <f t="shared" si="1"/>
        <v>1</v>
      </c>
      <c r="N22" s="1" t="b">
        <f t="shared" si="1"/>
        <v>1</v>
      </c>
      <c r="O22" s="1" t="str">
        <f t="shared" si="2"/>
        <v>Satisfied</v>
      </c>
      <c r="P22" s="1"/>
      <c r="Q22" s="1">
        <v>20</v>
      </c>
      <c r="R22" s="9">
        <v>12000</v>
      </c>
      <c r="S22" s="1" t="s">
        <v>231</v>
      </c>
      <c r="T22" s="12">
        <v>14000</v>
      </c>
      <c r="U22" s="1" t="s">
        <v>231</v>
      </c>
      <c r="V22" s="7">
        <f t="shared" si="3"/>
        <v>2000</v>
      </c>
      <c r="W22" s="1" t="str">
        <f t="shared" si="4"/>
        <v>Non-Uniform</v>
      </c>
      <c r="X22" s="25">
        <f t="shared" si="5"/>
        <v>16.666666666666668</v>
      </c>
    </row>
    <row r="23" spans="1:24" x14ac:dyDescent="0.2">
      <c r="A23" s="1">
        <v>21</v>
      </c>
      <c r="B23" s="1" t="s">
        <v>46</v>
      </c>
      <c r="C23" s="1" t="s">
        <v>44</v>
      </c>
      <c r="D23" s="1" t="s">
        <v>62</v>
      </c>
      <c r="E23" s="28">
        <v>1</v>
      </c>
      <c r="F23" s="1" t="s">
        <v>153</v>
      </c>
      <c r="G23" s="1" t="s">
        <v>155</v>
      </c>
      <c r="H23" s="1" t="s">
        <v>157</v>
      </c>
      <c r="I23" s="1" t="s">
        <v>154</v>
      </c>
      <c r="J23" s="1" t="s">
        <v>156</v>
      </c>
      <c r="K23" s="1" t="s">
        <v>158</v>
      </c>
      <c r="L23" s="1" t="b">
        <f t="shared" si="1"/>
        <v>1</v>
      </c>
      <c r="M23" s="1" t="b">
        <f t="shared" si="1"/>
        <v>1</v>
      </c>
      <c r="N23" s="1" t="b">
        <f t="shared" si="1"/>
        <v>1</v>
      </c>
      <c r="O23" s="1" t="str">
        <f t="shared" si="2"/>
        <v>Satisfied</v>
      </c>
      <c r="P23" s="1"/>
      <c r="Q23" s="1">
        <v>21</v>
      </c>
      <c r="R23" s="11">
        <v>240000</v>
      </c>
      <c r="S23" s="26" t="s">
        <v>231</v>
      </c>
      <c r="T23" s="16">
        <v>496000</v>
      </c>
      <c r="U23" s="26" t="s">
        <v>231</v>
      </c>
      <c r="V23" s="7">
        <f t="shared" si="3"/>
        <v>256000</v>
      </c>
      <c r="W23" s="1" t="str">
        <f t="shared" si="4"/>
        <v>Non-Uniform</v>
      </c>
      <c r="X23" s="25">
        <f t="shared" si="5"/>
        <v>106.66666666666667</v>
      </c>
    </row>
    <row r="24" spans="1:24" x14ac:dyDescent="0.2">
      <c r="A24" s="1">
        <v>22</v>
      </c>
      <c r="B24" s="1" t="s">
        <v>20</v>
      </c>
      <c r="C24" s="1" t="s">
        <v>62</v>
      </c>
      <c r="D24" s="1" t="s">
        <v>20</v>
      </c>
      <c r="E24" s="28">
        <v>1</v>
      </c>
      <c r="F24" s="1" t="s">
        <v>159</v>
      </c>
      <c r="G24" s="1" t="s">
        <v>161</v>
      </c>
      <c r="H24" s="1" t="s">
        <v>112</v>
      </c>
      <c r="I24" s="1" t="s">
        <v>160</v>
      </c>
      <c r="J24" s="1" t="s">
        <v>162</v>
      </c>
      <c r="K24" s="1" t="s">
        <v>163</v>
      </c>
      <c r="L24" s="1" t="b">
        <f t="shared" si="1"/>
        <v>1</v>
      </c>
      <c r="M24" s="1" t="b">
        <f t="shared" si="1"/>
        <v>1</v>
      </c>
      <c r="N24" s="1" t="b">
        <f t="shared" si="1"/>
        <v>1</v>
      </c>
      <c r="O24" s="1" t="str">
        <f t="shared" si="2"/>
        <v>Satisfied</v>
      </c>
      <c r="P24" s="1"/>
      <c r="Q24" s="1">
        <v>22</v>
      </c>
      <c r="R24" s="9">
        <v>10000</v>
      </c>
      <c r="S24" s="1" t="s">
        <v>231</v>
      </c>
      <c r="T24" s="12">
        <v>12000</v>
      </c>
      <c r="U24" s="1" t="s">
        <v>231</v>
      </c>
      <c r="V24" s="7">
        <f t="shared" si="3"/>
        <v>2000</v>
      </c>
      <c r="W24" s="1" t="str">
        <f t="shared" si="4"/>
        <v>Non-Uniform</v>
      </c>
      <c r="X24" s="25">
        <f t="shared" si="5"/>
        <v>20</v>
      </c>
    </row>
    <row r="25" spans="1:24" x14ac:dyDescent="0.2">
      <c r="A25" s="1">
        <v>23</v>
      </c>
      <c r="B25" s="1" t="s">
        <v>28</v>
      </c>
      <c r="C25" s="1" t="s">
        <v>15</v>
      </c>
      <c r="D25" s="1" t="s">
        <v>13</v>
      </c>
      <c r="E25" s="28">
        <v>1</v>
      </c>
      <c r="F25" s="1" t="s">
        <v>164</v>
      </c>
      <c r="G25" s="1" t="s">
        <v>166</v>
      </c>
      <c r="H25" s="1" t="s">
        <v>168</v>
      </c>
      <c r="I25" s="1" t="s">
        <v>165</v>
      </c>
      <c r="J25" s="1" t="s">
        <v>167</v>
      </c>
      <c r="K25" s="1" t="s">
        <v>169</v>
      </c>
      <c r="L25" s="1" t="b">
        <f t="shared" si="1"/>
        <v>1</v>
      </c>
      <c r="M25" s="1" t="b">
        <f t="shared" si="1"/>
        <v>0</v>
      </c>
      <c r="N25" s="1" t="b">
        <f t="shared" si="1"/>
        <v>1</v>
      </c>
      <c r="O25" s="1" t="str">
        <f t="shared" si="2"/>
        <v>Violated</v>
      </c>
      <c r="P25" s="1"/>
      <c r="Q25" s="1">
        <v>23</v>
      </c>
      <c r="R25" s="11">
        <v>186000</v>
      </c>
      <c r="S25" s="26" t="s">
        <v>230</v>
      </c>
      <c r="T25" s="14">
        <v>186000</v>
      </c>
      <c r="U25" s="26" t="s">
        <v>230</v>
      </c>
      <c r="V25" s="7">
        <f t="shared" si="3"/>
        <v>0</v>
      </c>
      <c r="W25" s="1" t="str">
        <f t="shared" si="4"/>
        <v>=</v>
      </c>
      <c r="X25" s="25">
        <f t="shared" si="5"/>
        <v>0</v>
      </c>
    </row>
    <row r="26" spans="1:24" x14ac:dyDescent="0.2">
      <c r="A26" s="1">
        <v>24</v>
      </c>
      <c r="B26" s="1" t="s">
        <v>13</v>
      </c>
      <c r="C26" s="1" t="s">
        <v>47</v>
      </c>
      <c r="D26" s="1" t="s">
        <v>17</v>
      </c>
      <c r="E26" s="28">
        <v>1</v>
      </c>
      <c r="F26" s="1" t="s">
        <v>170</v>
      </c>
      <c r="G26" s="1" t="s">
        <v>172</v>
      </c>
      <c r="H26" s="1" t="s">
        <v>174</v>
      </c>
      <c r="I26" s="1" t="s">
        <v>171</v>
      </c>
      <c r="J26" s="1" t="s">
        <v>173</v>
      </c>
      <c r="K26" s="1" t="s">
        <v>175</v>
      </c>
      <c r="L26" s="1" t="b">
        <f t="shared" si="1"/>
        <v>0</v>
      </c>
      <c r="M26" s="1" t="b">
        <f t="shared" si="1"/>
        <v>1</v>
      </c>
      <c r="N26" s="1" t="b">
        <f t="shared" si="1"/>
        <v>1</v>
      </c>
      <c r="O26" s="1" t="str">
        <f t="shared" si="2"/>
        <v>Violated</v>
      </c>
      <c r="P26" s="1"/>
      <c r="Q26" s="1">
        <v>24</v>
      </c>
      <c r="R26" s="11">
        <v>366000</v>
      </c>
      <c r="S26" s="1" t="s">
        <v>230</v>
      </c>
      <c r="T26" s="16">
        <v>1846000</v>
      </c>
      <c r="U26" s="26" t="s">
        <v>230</v>
      </c>
      <c r="V26" s="7">
        <f t="shared" si="3"/>
        <v>1480000</v>
      </c>
      <c r="W26" s="1" t="str">
        <f t="shared" si="4"/>
        <v>Non-Uniform</v>
      </c>
      <c r="X26" s="25">
        <f t="shared" si="5"/>
        <v>404.37158469945354</v>
      </c>
    </row>
    <row r="27" spans="1:24" x14ac:dyDescent="0.2">
      <c r="A27" s="1">
        <v>25</v>
      </c>
      <c r="B27" s="1" t="s">
        <v>29</v>
      </c>
      <c r="C27" s="1" t="s">
        <v>44</v>
      </c>
      <c r="D27" s="1" t="s">
        <v>62</v>
      </c>
      <c r="E27" s="28">
        <v>1</v>
      </c>
      <c r="F27" s="1" t="s">
        <v>176</v>
      </c>
      <c r="G27" s="1" t="s">
        <v>178</v>
      </c>
      <c r="H27" s="1" t="s">
        <v>180</v>
      </c>
      <c r="I27" s="1" t="s">
        <v>177</v>
      </c>
      <c r="J27" s="1" t="s">
        <v>179</v>
      </c>
      <c r="K27" s="1" t="s">
        <v>181</v>
      </c>
      <c r="L27" s="1" t="b">
        <f t="shared" si="1"/>
        <v>1</v>
      </c>
      <c r="M27" s="1" t="b">
        <f t="shared" si="1"/>
        <v>1</v>
      </c>
      <c r="N27" s="1" t="b">
        <f t="shared" si="1"/>
        <v>0</v>
      </c>
      <c r="O27" s="1" t="str">
        <f t="shared" si="2"/>
        <v>Violated</v>
      </c>
      <c r="P27" s="1"/>
      <c r="Q27" s="1">
        <v>25</v>
      </c>
      <c r="R27" s="9">
        <v>2000</v>
      </c>
      <c r="S27" s="1" t="s">
        <v>230</v>
      </c>
      <c r="T27" s="12">
        <v>2000</v>
      </c>
      <c r="U27" s="1" t="s">
        <v>230</v>
      </c>
      <c r="V27" s="7">
        <f t="shared" si="3"/>
        <v>0</v>
      </c>
      <c r="W27" s="1" t="str">
        <f t="shared" si="4"/>
        <v>=</v>
      </c>
      <c r="X27" s="25">
        <f t="shared" si="5"/>
        <v>0</v>
      </c>
    </row>
    <row r="28" spans="1:24" x14ac:dyDescent="0.2">
      <c r="A28" s="1">
        <v>26</v>
      </c>
      <c r="B28" s="1" t="s">
        <v>37</v>
      </c>
      <c r="C28" s="1" t="s">
        <v>15</v>
      </c>
      <c r="D28" s="1" t="s">
        <v>47</v>
      </c>
      <c r="E28" s="28">
        <v>1</v>
      </c>
      <c r="F28" s="1" t="s">
        <v>182</v>
      </c>
      <c r="G28" s="1" t="s">
        <v>184</v>
      </c>
      <c r="H28" s="1" t="s">
        <v>186</v>
      </c>
      <c r="I28" s="1" t="s">
        <v>183</v>
      </c>
      <c r="J28" s="1" t="s">
        <v>185</v>
      </c>
      <c r="K28" s="1" t="s">
        <v>187</v>
      </c>
      <c r="L28" s="1" t="b">
        <f t="shared" si="1"/>
        <v>1</v>
      </c>
      <c r="M28" s="1" t="b">
        <f t="shared" si="1"/>
        <v>1</v>
      </c>
      <c r="N28" s="1" t="b">
        <f t="shared" si="1"/>
        <v>1</v>
      </c>
      <c r="O28" s="1" t="str">
        <f t="shared" si="2"/>
        <v>Satisfied</v>
      </c>
      <c r="P28" s="1"/>
      <c r="Q28" s="1">
        <v>26</v>
      </c>
      <c r="R28" s="9">
        <v>32000</v>
      </c>
      <c r="S28" s="1" t="s">
        <v>231</v>
      </c>
      <c r="T28" s="14">
        <v>62000</v>
      </c>
      <c r="U28" s="26" t="s">
        <v>231</v>
      </c>
      <c r="V28" s="7">
        <f t="shared" si="3"/>
        <v>30000</v>
      </c>
      <c r="W28" s="1" t="str">
        <f t="shared" si="4"/>
        <v>Non-Uniform</v>
      </c>
      <c r="X28" s="25">
        <f t="shared" si="5"/>
        <v>93.75</v>
      </c>
    </row>
    <row r="29" spans="1:24" x14ac:dyDescent="0.2">
      <c r="A29" s="1">
        <v>27</v>
      </c>
      <c r="B29" s="1" t="s">
        <v>15</v>
      </c>
      <c r="C29" s="1" t="s">
        <v>15</v>
      </c>
      <c r="D29" s="1" t="s">
        <v>12</v>
      </c>
      <c r="E29" s="28">
        <v>1</v>
      </c>
      <c r="F29" s="1" t="s">
        <v>188</v>
      </c>
      <c r="G29" s="1" t="s">
        <v>190</v>
      </c>
      <c r="H29" s="1" t="s">
        <v>192</v>
      </c>
      <c r="I29" s="1" t="s">
        <v>189</v>
      </c>
      <c r="J29" s="1" t="s">
        <v>191</v>
      </c>
      <c r="K29" s="1" t="s">
        <v>193</v>
      </c>
      <c r="L29" s="1" t="b">
        <f t="shared" si="1"/>
        <v>0</v>
      </c>
      <c r="M29" s="1" t="b">
        <f t="shared" si="1"/>
        <v>1</v>
      </c>
      <c r="N29" s="1" t="b">
        <f t="shared" si="1"/>
        <v>1</v>
      </c>
      <c r="O29" s="1" t="str">
        <f t="shared" si="2"/>
        <v>Violated</v>
      </c>
      <c r="P29" s="1"/>
      <c r="Q29" s="1">
        <v>27</v>
      </c>
      <c r="R29" s="11">
        <v>90000</v>
      </c>
      <c r="S29" s="26" t="s">
        <v>230</v>
      </c>
      <c r="T29" s="14">
        <v>248000</v>
      </c>
      <c r="U29" s="26" t="s">
        <v>230</v>
      </c>
      <c r="V29" s="7">
        <f t="shared" si="3"/>
        <v>158000</v>
      </c>
      <c r="W29" s="1" t="str">
        <f t="shared" si="4"/>
        <v>Non-Uniform</v>
      </c>
      <c r="X29" s="25">
        <f t="shared" si="5"/>
        <v>175.55555555555554</v>
      </c>
    </row>
    <row r="30" spans="1:24" x14ac:dyDescent="0.2">
      <c r="A30" s="1">
        <v>28</v>
      </c>
      <c r="B30" s="1" t="s">
        <v>93</v>
      </c>
      <c r="C30" s="1" t="s">
        <v>15</v>
      </c>
      <c r="D30" s="1" t="s">
        <v>47</v>
      </c>
      <c r="E30" s="28">
        <v>1</v>
      </c>
      <c r="F30" s="1" t="s">
        <v>194</v>
      </c>
      <c r="G30" s="1" t="s">
        <v>196</v>
      </c>
      <c r="H30" s="1" t="s">
        <v>198</v>
      </c>
      <c r="I30" s="1" t="s">
        <v>195</v>
      </c>
      <c r="J30" s="1" t="s">
        <v>197</v>
      </c>
      <c r="K30" s="1" t="s">
        <v>199</v>
      </c>
      <c r="L30" s="1" t="b">
        <f t="shared" si="1"/>
        <v>1</v>
      </c>
      <c r="M30" s="1" t="b">
        <f t="shared" si="1"/>
        <v>0</v>
      </c>
      <c r="N30" s="1" t="b">
        <f t="shared" si="1"/>
        <v>1</v>
      </c>
      <c r="O30" s="1" t="str">
        <f t="shared" si="2"/>
        <v>Violated</v>
      </c>
      <c r="P30" s="1"/>
      <c r="Q30" s="1">
        <v>28</v>
      </c>
      <c r="R30" s="11">
        <v>424000</v>
      </c>
      <c r="S30" s="26" t="s">
        <v>230</v>
      </c>
      <c r="T30" s="9">
        <v>406000</v>
      </c>
      <c r="U30" s="1" t="s">
        <v>230</v>
      </c>
      <c r="V30" s="7">
        <f t="shared" si="3"/>
        <v>-18000</v>
      </c>
      <c r="W30" s="19" t="str">
        <f t="shared" si="4"/>
        <v>Uniform</v>
      </c>
      <c r="X30" s="25">
        <f t="shared" si="5"/>
        <v>-4.2452830188679247</v>
      </c>
    </row>
    <row r="31" spans="1:24" x14ac:dyDescent="0.2">
      <c r="A31" s="1">
        <v>29</v>
      </c>
      <c r="B31" s="1" t="s">
        <v>62</v>
      </c>
      <c r="C31" s="1" t="s">
        <v>17</v>
      </c>
      <c r="D31" s="1" t="s">
        <v>29</v>
      </c>
      <c r="E31" s="28">
        <v>1</v>
      </c>
      <c r="F31" s="1" t="s">
        <v>200</v>
      </c>
      <c r="G31" s="1" t="s">
        <v>202</v>
      </c>
      <c r="H31" s="1" t="s">
        <v>204</v>
      </c>
      <c r="I31" s="1" t="s">
        <v>201</v>
      </c>
      <c r="J31" s="1" t="s">
        <v>203</v>
      </c>
      <c r="K31" s="1" t="s">
        <v>205</v>
      </c>
      <c r="L31" s="1" t="b">
        <f t="shared" si="1"/>
        <v>1</v>
      </c>
      <c r="M31" s="1" t="b">
        <f t="shared" si="1"/>
        <v>1</v>
      </c>
      <c r="N31" s="1" t="b">
        <f t="shared" si="1"/>
        <v>1</v>
      </c>
      <c r="O31" s="1" t="str">
        <f t="shared" si="2"/>
        <v>Satisfied</v>
      </c>
      <c r="P31" s="1"/>
      <c r="Q31" s="1">
        <v>29</v>
      </c>
      <c r="R31" s="11">
        <v>24000</v>
      </c>
      <c r="S31" s="26" t="s">
        <v>231</v>
      </c>
      <c r="T31" s="14">
        <v>104000</v>
      </c>
      <c r="U31" s="26" t="s">
        <v>231</v>
      </c>
      <c r="V31" s="7">
        <f t="shared" si="3"/>
        <v>80000</v>
      </c>
      <c r="W31" s="1" t="str">
        <f t="shared" si="4"/>
        <v>Non-Uniform</v>
      </c>
      <c r="X31" s="25">
        <f t="shared" si="5"/>
        <v>333.33333333333331</v>
      </c>
    </row>
    <row r="32" spans="1:24" x14ac:dyDescent="0.2">
      <c r="A32" s="1">
        <v>30</v>
      </c>
      <c r="B32" s="1" t="s">
        <v>15</v>
      </c>
      <c r="C32" s="1" t="s">
        <v>44</v>
      </c>
      <c r="D32" s="1" t="s">
        <v>29</v>
      </c>
      <c r="E32" s="28">
        <v>1</v>
      </c>
      <c r="F32" s="1" t="s">
        <v>206</v>
      </c>
      <c r="G32" s="1" t="s">
        <v>208</v>
      </c>
      <c r="H32" s="1" t="s">
        <v>210</v>
      </c>
      <c r="I32" s="1" t="s">
        <v>207</v>
      </c>
      <c r="J32" s="1" t="s">
        <v>209</v>
      </c>
      <c r="K32" s="1" t="s">
        <v>211</v>
      </c>
      <c r="L32" s="1" t="b">
        <f t="shared" si="1"/>
        <v>1</v>
      </c>
      <c r="M32" s="1" t="b">
        <f t="shared" si="1"/>
        <v>1</v>
      </c>
      <c r="N32" s="1" t="b">
        <f t="shared" si="1"/>
        <v>1</v>
      </c>
      <c r="O32" s="1" t="str">
        <f t="shared" si="2"/>
        <v>Satisfied</v>
      </c>
      <c r="P32" s="1"/>
      <c r="Q32" s="1">
        <v>30</v>
      </c>
      <c r="R32" s="9">
        <v>52000</v>
      </c>
      <c r="S32" s="1" t="s">
        <v>231</v>
      </c>
      <c r="T32" s="12">
        <v>40000</v>
      </c>
      <c r="U32" s="1" t="s">
        <v>231</v>
      </c>
      <c r="V32" s="7">
        <f t="shared" si="3"/>
        <v>-12000</v>
      </c>
      <c r="W32" s="19" t="str">
        <f t="shared" si="4"/>
        <v>Uniform</v>
      </c>
      <c r="X32" s="25">
        <f t="shared" si="5"/>
        <v>-23.076923076923077</v>
      </c>
    </row>
    <row r="33" spans="1:25" x14ac:dyDescent="0.2">
      <c r="A33" s="1">
        <v>31</v>
      </c>
      <c r="B33" s="1" t="s">
        <v>14</v>
      </c>
      <c r="C33" s="1" t="s">
        <v>93</v>
      </c>
      <c r="D33" s="1" t="s">
        <v>14</v>
      </c>
      <c r="E33" s="28">
        <v>1</v>
      </c>
      <c r="F33" s="1" t="s">
        <v>212</v>
      </c>
      <c r="G33" s="1" t="s">
        <v>214</v>
      </c>
      <c r="H33" s="1" t="s">
        <v>216</v>
      </c>
      <c r="I33" s="1" t="s">
        <v>213</v>
      </c>
      <c r="J33" s="1" t="s">
        <v>215</v>
      </c>
      <c r="K33" s="1" t="s">
        <v>217</v>
      </c>
      <c r="L33" s="1" t="b">
        <f t="shared" si="1"/>
        <v>1</v>
      </c>
      <c r="M33" s="1" t="b">
        <f t="shared" si="1"/>
        <v>1</v>
      </c>
      <c r="N33" s="1" t="b">
        <f t="shared" si="1"/>
        <v>1</v>
      </c>
      <c r="O33" s="1" t="str">
        <f t="shared" si="2"/>
        <v>Satisfied</v>
      </c>
      <c r="P33" s="1"/>
      <c r="Q33" s="1">
        <v>31</v>
      </c>
      <c r="R33" s="9">
        <v>4000</v>
      </c>
      <c r="S33" s="1" t="s">
        <v>231</v>
      </c>
      <c r="T33" s="12">
        <v>6000</v>
      </c>
      <c r="U33" s="1" t="s">
        <v>231</v>
      </c>
      <c r="V33" s="7">
        <f t="shared" si="3"/>
        <v>2000</v>
      </c>
      <c r="W33" s="1" t="str">
        <f t="shared" si="4"/>
        <v>Non-Uniform</v>
      </c>
      <c r="X33" s="25">
        <f t="shared" si="5"/>
        <v>50</v>
      </c>
    </row>
    <row r="34" spans="1:25" x14ac:dyDescent="0.2">
      <c r="A34" s="1">
        <v>32</v>
      </c>
      <c r="B34" s="1" t="s">
        <v>29</v>
      </c>
      <c r="C34" s="1" t="s">
        <v>12</v>
      </c>
      <c r="D34" s="1" t="s">
        <v>13</v>
      </c>
      <c r="E34" s="28">
        <v>1</v>
      </c>
      <c r="F34" s="1" t="s">
        <v>218</v>
      </c>
      <c r="G34" s="1" t="s">
        <v>220</v>
      </c>
      <c r="H34" s="1" t="s">
        <v>48</v>
      </c>
      <c r="I34" s="1" t="s">
        <v>219</v>
      </c>
      <c r="J34" s="1" t="s">
        <v>221</v>
      </c>
      <c r="K34" s="1" t="s">
        <v>222</v>
      </c>
      <c r="L34" s="1" t="b">
        <f t="shared" si="1"/>
        <v>1</v>
      </c>
      <c r="M34" s="1" t="b">
        <f t="shared" si="1"/>
        <v>1</v>
      </c>
      <c r="N34" s="1" t="b">
        <f t="shared" si="1"/>
        <v>1</v>
      </c>
      <c r="O34" s="1" t="str">
        <f t="shared" si="2"/>
        <v>Satisfied</v>
      </c>
      <c r="P34" s="1"/>
      <c r="Q34" s="1">
        <v>32</v>
      </c>
      <c r="R34" s="11">
        <v>196000</v>
      </c>
      <c r="S34" s="26" t="s">
        <v>231</v>
      </c>
      <c r="T34" s="14">
        <v>334000</v>
      </c>
      <c r="U34" s="26" t="s">
        <v>231</v>
      </c>
      <c r="V34" s="7">
        <f t="shared" si="3"/>
        <v>138000</v>
      </c>
      <c r="W34" s="1" t="str">
        <f t="shared" si="4"/>
        <v>Non-Uniform</v>
      </c>
      <c r="X34" s="25">
        <f t="shared" si="5"/>
        <v>70.408163265306129</v>
      </c>
    </row>
    <row r="35" spans="1:25" x14ac:dyDescent="0.2">
      <c r="A35" s="1">
        <v>33</v>
      </c>
      <c r="B35" s="1" t="s">
        <v>15</v>
      </c>
      <c r="C35" s="1" t="s">
        <v>62</v>
      </c>
      <c r="D35" s="1" t="s">
        <v>29</v>
      </c>
      <c r="E35" s="28">
        <v>1</v>
      </c>
      <c r="F35" s="1" t="s">
        <v>223</v>
      </c>
      <c r="G35" s="1" t="s">
        <v>225</v>
      </c>
      <c r="H35" s="1" t="s">
        <v>210</v>
      </c>
      <c r="I35" s="1" t="s">
        <v>224</v>
      </c>
      <c r="J35" s="1" t="s">
        <v>226</v>
      </c>
      <c r="K35" s="1" t="s">
        <v>227</v>
      </c>
      <c r="L35" s="1" t="b">
        <f t="shared" si="1"/>
        <v>0</v>
      </c>
      <c r="M35" s="1" t="b">
        <f t="shared" si="1"/>
        <v>1</v>
      </c>
      <c r="N35" s="1" t="b">
        <f t="shared" si="1"/>
        <v>1</v>
      </c>
      <c r="O35" s="1" t="str">
        <f t="shared" si="2"/>
        <v>Violated</v>
      </c>
      <c r="P35" s="1"/>
      <c r="Q35" s="1">
        <v>33</v>
      </c>
      <c r="R35" s="9">
        <v>4000</v>
      </c>
      <c r="S35" s="1" t="s">
        <v>230</v>
      </c>
      <c r="T35" s="16">
        <v>730000</v>
      </c>
      <c r="U35" s="26" t="s">
        <v>230</v>
      </c>
      <c r="V35" s="7">
        <f t="shared" si="3"/>
        <v>726000</v>
      </c>
      <c r="W35" s="1" t="str">
        <f t="shared" si="4"/>
        <v>Non-Uniform</v>
      </c>
      <c r="X35" s="25">
        <f t="shared" si="5"/>
        <v>18150</v>
      </c>
    </row>
    <row r="36" spans="1:25" x14ac:dyDescent="0.2">
      <c r="Q36" s="2"/>
      <c r="R36" s="8">
        <f>SUM(R3:R35)</f>
        <v>5222000</v>
      </c>
      <c r="S36" s="8" t="s">
        <v>241</v>
      </c>
      <c r="T36" s="8">
        <f t="shared" ref="T36" si="6">SUM(T3:T35)</f>
        <v>8380000</v>
      </c>
      <c r="U36" s="2"/>
      <c r="V36" s="18">
        <f t="shared" si="3"/>
        <v>3158000</v>
      </c>
      <c r="W36" s="2"/>
      <c r="X36" s="20">
        <f>AVERAGE(X3:X35)</f>
        <v>638.35860333349149</v>
      </c>
      <c r="Y36" s="17" t="s">
        <v>239</v>
      </c>
    </row>
    <row r="37" spans="1:25" x14ac:dyDescent="0.2">
      <c r="Q37" s="2"/>
      <c r="R37" s="8"/>
      <c r="S37" s="2"/>
      <c r="T37" s="21"/>
      <c r="U37" s="2"/>
      <c r="V37" s="8"/>
      <c r="W37" s="2"/>
      <c r="X37" s="20">
        <f>STDEV(X3:X35)</f>
        <v>3151.3900518474111</v>
      </c>
      <c r="Y37" s="17" t="s">
        <v>240</v>
      </c>
    </row>
    <row r="43" spans="1:25" x14ac:dyDescent="0.2">
      <c r="E43" s="5" t="s">
        <v>242</v>
      </c>
      <c r="F43" s="5" t="s">
        <v>243</v>
      </c>
      <c r="G43" s="5" t="s">
        <v>244</v>
      </c>
      <c r="H43" s="5" t="s">
        <v>245</v>
      </c>
      <c r="I43" s="5" t="s">
        <v>246</v>
      </c>
      <c r="J43" s="5" t="s">
        <v>247</v>
      </c>
    </row>
    <row r="44" spans="1:25" x14ac:dyDescent="0.2">
      <c r="E44" s="5"/>
      <c r="F44" s="22">
        <v>2000000</v>
      </c>
      <c r="G44" s="22">
        <v>2000</v>
      </c>
      <c r="H44" s="5">
        <v>2025</v>
      </c>
      <c r="I44" s="22">
        <v>3999000</v>
      </c>
      <c r="J44" s="5" t="s">
        <v>248</v>
      </c>
    </row>
  </sheetData>
  <mergeCells count="2">
    <mergeCell ref="T1:U1"/>
    <mergeCell ref="R1:S1"/>
  </mergeCells>
  <dataValidations count="1">
    <dataValidation type="list" allowBlank="1" showInputMessage="1" showErrorMessage="1" sqref="S35 S3:S17 U32:U33 S24 U30 S26:S28 U12:U17 U21:U22 U24 U27 S21:S22 S32:S33 U3:U10" xr:uid="{0E8A30D8-17CB-5844-9015-AC40D2503EF2}">
      <formula1>#REF!</formula1>
    </dataValidation>
  </dataValidations>
  <pageMargins left="0.7" right="0.7" top="0.75" bottom="0.75" header="0.3" footer="0.3"/>
  <ignoredErrors>
    <ignoredError sqref="B3:D35 F3:J35 K3:K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D47F4-0BEB-3044-B33F-08AD2BB281E3}">
  <dimension ref="A1:Y45"/>
  <sheetViews>
    <sheetView topLeftCell="E1" workbookViewId="0">
      <selection activeCell="F2" sqref="F2:K34"/>
    </sheetView>
  </sheetViews>
  <sheetFormatPr baseColWidth="10" defaultRowHeight="15" x14ac:dyDescent="0.2"/>
  <cols>
    <col min="1" max="1" width="4.1640625" style="43" customWidth="1"/>
    <col min="2" max="5" width="10.83203125" style="43"/>
    <col min="6" max="6" width="22" style="43" customWidth="1"/>
    <col min="7" max="7" width="20.33203125" style="43" customWidth="1"/>
    <col min="8" max="8" width="22.6640625" style="43" customWidth="1"/>
    <col min="9" max="9" width="19" style="43" customWidth="1"/>
    <col min="10" max="10" width="22.83203125" style="43" customWidth="1"/>
    <col min="11" max="11" width="20.33203125" style="43" customWidth="1"/>
    <col min="12" max="16384" width="10.83203125" style="43"/>
  </cols>
  <sheetData>
    <row r="1" spans="1:24" ht="32" x14ac:dyDescent="0.2">
      <c r="A1" s="44" t="s">
        <v>233</v>
      </c>
      <c r="B1" s="44" t="s">
        <v>0</v>
      </c>
      <c r="C1" s="44" t="s">
        <v>1</v>
      </c>
      <c r="D1" s="44" t="s">
        <v>2</v>
      </c>
      <c r="E1" s="27" t="s">
        <v>249</v>
      </c>
      <c r="F1" s="44" t="s">
        <v>3</v>
      </c>
      <c r="G1" s="44" t="s">
        <v>5</v>
      </c>
      <c r="H1" s="44" t="s">
        <v>7</v>
      </c>
      <c r="I1" s="44" t="s">
        <v>4</v>
      </c>
      <c r="J1" s="44" t="s">
        <v>6</v>
      </c>
      <c r="K1" s="44" t="s">
        <v>8</v>
      </c>
      <c r="L1" s="44" t="s">
        <v>9</v>
      </c>
      <c r="M1" s="44" t="s">
        <v>10</v>
      </c>
      <c r="N1" s="44" t="s">
        <v>11</v>
      </c>
      <c r="O1" s="44" t="s">
        <v>232</v>
      </c>
      <c r="Q1" s="1" t="s">
        <v>233</v>
      </c>
      <c r="R1" s="1" t="s">
        <v>251</v>
      </c>
      <c r="S1" s="1" t="s">
        <v>232</v>
      </c>
      <c r="T1" s="1" t="s">
        <v>251</v>
      </c>
      <c r="U1" s="1" t="s">
        <v>232</v>
      </c>
      <c r="V1" s="2" t="s">
        <v>252</v>
      </c>
      <c r="W1" s="1" t="s">
        <v>234</v>
      </c>
      <c r="X1" s="7" t="s">
        <v>238</v>
      </c>
    </row>
    <row r="2" spans="1:24" x14ac:dyDescent="0.2">
      <c r="A2" s="44">
        <v>1</v>
      </c>
      <c r="B2" s="45">
        <v>0.88</v>
      </c>
      <c r="C2" s="45">
        <v>0.87</v>
      </c>
      <c r="D2" s="45">
        <v>0.97</v>
      </c>
      <c r="E2" s="28">
        <v>1</v>
      </c>
      <c r="F2" s="44" t="s">
        <v>22</v>
      </c>
      <c r="G2" s="44" t="s">
        <v>24</v>
      </c>
      <c r="H2" s="44" t="s">
        <v>26</v>
      </c>
      <c r="I2" s="44" t="s">
        <v>23</v>
      </c>
      <c r="J2" s="44" t="s">
        <v>25</v>
      </c>
      <c r="K2" s="44" t="s">
        <v>27</v>
      </c>
      <c r="L2" s="44" t="b">
        <f>IF(I2*1000&lt;F2*1000,FALSE,TRUE)</f>
        <v>0</v>
      </c>
      <c r="M2" s="44" t="b">
        <f t="shared" ref="M2:N17" si="0">IF(J2*1000&lt;G2*1000,FALSE,TRUE)</f>
        <v>0</v>
      </c>
      <c r="N2" s="44" t="b">
        <f t="shared" si="0"/>
        <v>0</v>
      </c>
      <c r="O2" s="44" t="str">
        <f>IF(OR(L2=FALSE,M2=FALSE,N2=FALSE),"Violated","Satisfied")</f>
        <v>Violated</v>
      </c>
      <c r="Q2" s="1">
        <v>1</v>
      </c>
      <c r="R2" s="29">
        <v>12000</v>
      </c>
      <c r="S2" s="1" t="s">
        <v>230</v>
      </c>
      <c r="T2" s="29">
        <v>18000</v>
      </c>
      <c r="U2" s="1" t="s">
        <v>230</v>
      </c>
      <c r="V2" s="30">
        <f>T2-R2</f>
        <v>6000</v>
      </c>
      <c r="W2" s="1" t="str">
        <f>IF(T2=R2,"=",IF(T2&lt;R2,"Uniform","Non-Uniform"))</f>
        <v>Non-Uniform</v>
      </c>
      <c r="X2" s="44">
        <f>(ROUND(V2*100/R2,2))</f>
        <v>50</v>
      </c>
    </row>
    <row r="3" spans="1:24" x14ac:dyDescent="0.2">
      <c r="A3" s="44">
        <v>2</v>
      </c>
      <c r="B3" s="45">
        <v>0.98</v>
      </c>
      <c r="C3" s="45">
        <v>0.96</v>
      </c>
      <c r="D3" s="45">
        <v>0.93</v>
      </c>
      <c r="E3" s="28">
        <v>1</v>
      </c>
      <c r="F3" s="44" t="s">
        <v>31</v>
      </c>
      <c r="G3" s="44" t="s">
        <v>33</v>
      </c>
      <c r="H3" s="44" t="s">
        <v>35</v>
      </c>
      <c r="I3" s="44" t="s">
        <v>32</v>
      </c>
      <c r="J3" s="44" t="s">
        <v>34</v>
      </c>
      <c r="K3" s="44" t="s">
        <v>36</v>
      </c>
      <c r="L3" s="44" t="b">
        <f t="shared" ref="L3:N34" si="1">IF(I3*1000&lt;F3*1000,FALSE,TRUE)</f>
        <v>0</v>
      </c>
      <c r="M3" s="44" t="b">
        <f t="shared" si="0"/>
        <v>0</v>
      </c>
      <c r="N3" s="44" t="b">
        <f t="shared" si="0"/>
        <v>1</v>
      </c>
      <c r="O3" s="44" t="str">
        <f t="shared" ref="O3:O34" si="2">IF(OR(L3=FALSE,M3=FALSE,N3=FALSE),"Violated","Satisfied")</f>
        <v>Violated</v>
      </c>
      <c r="Q3" s="1">
        <v>2</v>
      </c>
      <c r="R3" s="29">
        <v>4000</v>
      </c>
      <c r="S3" s="1" t="s">
        <v>230</v>
      </c>
      <c r="T3" s="29">
        <v>4000</v>
      </c>
      <c r="U3" s="1" t="s">
        <v>230</v>
      </c>
      <c r="V3" s="30">
        <f t="shared" ref="V3:V33" si="3">T3-R3</f>
        <v>0</v>
      </c>
      <c r="W3" s="1" t="str">
        <f t="shared" ref="W3:W34" si="4">IF(T3=R3,"=",IF(T3&lt;R3,"Uniform","Non-Uniform"))</f>
        <v>=</v>
      </c>
      <c r="X3" s="44">
        <f t="shared" ref="X3:X34" si="5">(ROUND(V3*100/R3,2))</f>
        <v>0</v>
      </c>
    </row>
    <row r="4" spans="1:24" x14ac:dyDescent="0.2">
      <c r="A4" s="44">
        <v>3</v>
      </c>
      <c r="B4" s="45">
        <v>0.87</v>
      </c>
      <c r="C4" s="45">
        <v>0.87</v>
      </c>
      <c r="D4" s="45">
        <v>0.9</v>
      </c>
      <c r="E4" s="28">
        <v>1</v>
      </c>
      <c r="F4" s="44" t="s">
        <v>38</v>
      </c>
      <c r="G4" s="44" t="s">
        <v>40</v>
      </c>
      <c r="H4" s="44" t="s">
        <v>42</v>
      </c>
      <c r="I4" s="44" t="s">
        <v>39</v>
      </c>
      <c r="J4" s="44" t="s">
        <v>41</v>
      </c>
      <c r="K4" s="44" t="s">
        <v>43</v>
      </c>
      <c r="L4" s="44" t="b">
        <f t="shared" si="1"/>
        <v>1</v>
      </c>
      <c r="M4" s="44" t="b">
        <f t="shared" si="0"/>
        <v>0</v>
      </c>
      <c r="N4" s="44" t="b">
        <f t="shared" si="0"/>
        <v>0</v>
      </c>
      <c r="O4" s="44" t="str">
        <f t="shared" si="2"/>
        <v>Violated</v>
      </c>
      <c r="Q4" s="1">
        <v>3</v>
      </c>
      <c r="R4" s="29">
        <v>12000</v>
      </c>
      <c r="S4" s="1" t="s">
        <v>230</v>
      </c>
      <c r="T4" s="29">
        <v>18000</v>
      </c>
      <c r="U4" s="1" t="s">
        <v>230</v>
      </c>
      <c r="V4" s="30">
        <f t="shared" si="3"/>
        <v>6000</v>
      </c>
      <c r="W4" s="1" t="str">
        <f t="shared" si="4"/>
        <v>Non-Uniform</v>
      </c>
      <c r="X4" s="44">
        <f t="shared" si="5"/>
        <v>50</v>
      </c>
    </row>
    <row r="5" spans="1:24" x14ac:dyDescent="0.2">
      <c r="A5" s="46">
        <v>4</v>
      </c>
      <c r="B5" s="47">
        <v>0.96</v>
      </c>
      <c r="C5" s="47">
        <v>0.9</v>
      </c>
      <c r="D5" s="47">
        <v>0.82</v>
      </c>
      <c r="E5" s="28">
        <v>1</v>
      </c>
      <c r="F5" s="46" t="s">
        <v>49</v>
      </c>
      <c r="G5" s="46" t="s">
        <v>51</v>
      </c>
      <c r="H5" s="46" t="s">
        <v>53</v>
      </c>
      <c r="I5" s="46" t="s">
        <v>50</v>
      </c>
      <c r="J5" s="46" t="s">
        <v>52</v>
      </c>
      <c r="K5" s="46" t="s">
        <v>54</v>
      </c>
      <c r="L5" s="46" t="b">
        <f t="shared" si="1"/>
        <v>1</v>
      </c>
      <c r="M5" s="46" t="b">
        <f t="shared" si="0"/>
        <v>1</v>
      </c>
      <c r="N5" s="46" t="b">
        <f t="shared" si="0"/>
        <v>1</v>
      </c>
      <c r="O5" s="46" t="str">
        <f t="shared" si="2"/>
        <v>Satisfied</v>
      </c>
      <c r="P5" s="48"/>
      <c r="Q5" s="31">
        <v>4</v>
      </c>
      <c r="R5" s="32">
        <v>460000</v>
      </c>
      <c r="S5" s="31" t="s">
        <v>231</v>
      </c>
      <c r="T5" s="32">
        <v>720000</v>
      </c>
      <c r="U5" s="31" t="s">
        <v>231</v>
      </c>
      <c r="V5" s="33">
        <f t="shared" si="3"/>
        <v>260000</v>
      </c>
      <c r="W5" s="31" t="str">
        <f t="shared" si="4"/>
        <v>Non-Uniform</v>
      </c>
      <c r="X5" s="46">
        <f t="shared" si="5"/>
        <v>56.52</v>
      </c>
    </row>
    <row r="6" spans="1:24" x14ac:dyDescent="0.2">
      <c r="A6" s="46">
        <v>5</v>
      </c>
      <c r="B6" s="47">
        <v>0.96</v>
      </c>
      <c r="C6" s="47">
        <v>0.81</v>
      </c>
      <c r="D6" s="47">
        <v>0.96</v>
      </c>
      <c r="E6" s="28">
        <v>1</v>
      </c>
      <c r="F6" s="46" t="s">
        <v>55</v>
      </c>
      <c r="G6" s="46" t="s">
        <v>57</v>
      </c>
      <c r="H6" s="46" t="s">
        <v>59</v>
      </c>
      <c r="I6" s="46" t="s">
        <v>56</v>
      </c>
      <c r="J6" s="46" t="s">
        <v>58</v>
      </c>
      <c r="K6" s="46" t="s">
        <v>60</v>
      </c>
      <c r="L6" s="46" t="b">
        <f t="shared" si="1"/>
        <v>1</v>
      </c>
      <c r="M6" s="46" t="b">
        <f t="shared" si="0"/>
        <v>1</v>
      </c>
      <c r="N6" s="46" t="b">
        <f t="shared" si="0"/>
        <v>1</v>
      </c>
      <c r="O6" s="46" t="str">
        <f t="shared" si="2"/>
        <v>Satisfied</v>
      </c>
      <c r="P6" s="48"/>
      <c r="Q6" s="31">
        <v>5</v>
      </c>
      <c r="R6" s="32">
        <v>520000</v>
      </c>
      <c r="S6" s="31" t="s">
        <v>231</v>
      </c>
      <c r="T6" s="32">
        <v>960000</v>
      </c>
      <c r="U6" s="31" t="s">
        <v>231</v>
      </c>
      <c r="V6" s="33">
        <f t="shared" si="3"/>
        <v>440000</v>
      </c>
      <c r="W6" s="31" t="str">
        <f t="shared" si="4"/>
        <v>Non-Uniform</v>
      </c>
      <c r="X6" s="46">
        <f t="shared" si="5"/>
        <v>84.62</v>
      </c>
    </row>
    <row r="7" spans="1:24" x14ac:dyDescent="0.2">
      <c r="A7" s="44">
        <v>6</v>
      </c>
      <c r="B7" s="45">
        <v>0.89</v>
      </c>
      <c r="C7" s="45">
        <v>0.88</v>
      </c>
      <c r="D7" s="45">
        <v>0.88</v>
      </c>
      <c r="E7" s="28">
        <v>1</v>
      </c>
      <c r="F7" s="44" t="s">
        <v>63</v>
      </c>
      <c r="G7" s="44" t="s">
        <v>65</v>
      </c>
      <c r="H7" s="44" t="s">
        <v>67</v>
      </c>
      <c r="I7" s="44" t="s">
        <v>64</v>
      </c>
      <c r="J7" s="44" t="s">
        <v>66</v>
      </c>
      <c r="K7" s="44" t="s">
        <v>68</v>
      </c>
      <c r="L7" s="44" t="b">
        <f t="shared" si="1"/>
        <v>1</v>
      </c>
      <c r="M7" s="44" t="b">
        <f t="shared" si="0"/>
        <v>1</v>
      </c>
      <c r="N7" s="44" t="b">
        <f t="shared" si="0"/>
        <v>0</v>
      </c>
      <c r="O7" s="44" t="str">
        <f t="shared" si="2"/>
        <v>Violated</v>
      </c>
      <c r="Q7" s="1">
        <v>6</v>
      </c>
      <c r="R7" s="29">
        <v>32000</v>
      </c>
      <c r="S7" s="1" t="s">
        <v>231</v>
      </c>
      <c r="T7" s="29">
        <v>14000</v>
      </c>
      <c r="U7" s="1" t="s">
        <v>230</v>
      </c>
      <c r="V7" s="30">
        <f t="shared" si="3"/>
        <v>-18000</v>
      </c>
      <c r="W7" s="1" t="str">
        <f t="shared" si="4"/>
        <v>Uniform</v>
      </c>
      <c r="X7" s="44">
        <f t="shared" si="5"/>
        <v>-56.25</v>
      </c>
    </row>
    <row r="8" spans="1:24" x14ac:dyDescent="0.2">
      <c r="A8" s="46">
        <v>7</v>
      </c>
      <c r="B8" s="47">
        <v>0.93</v>
      </c>
      <c r="C8" s="47">
        <v>0.89</v>
      </c>
      <c r="D8" s="47">
        <v>0.95</v>
      </c>
      <c r="E8" s="28">
        <v>1</v>
      </c>
      <c r="F8" s="46" t="s">
        <v>69</v>
      </c>
      <c r="G8" s="46" t="s">
        <v>71</v>
      </c>
      <c r="H8" s="46" t="s">
        <v>73</v>
      </c>
      <c r="I8" s="46" t="s">
        <v>70</v>
      </c>
      <c r="J8" s="46" t="s">
        <v>72</v>
      </c>
      <c r="K8" s="46" t="s">
        <v>74</v>
      </c>
      <c r="L8" s="46" t="b">
        <f t="shared" si="1"/>
        <v>1</v>
      </c>
      <c r="M8" s="46" t="b">
        <f t="shared" si="0"/>
        <v>0</v>
      </c>
      <c r="N8" s="46" t="b">
        <f t="shared" si="0"/>
        <v>1</v>
      </c>
      <c r="O8" s="46" t="str">
        <f t="shared" si="2"/>
        <v>Violated</v>
      </c>
      <c r="P8" s="48"/>
      <c r="Q8" s="31">
        <v>7</v>
      </c>
      <c r="R8" s="32">
        <v>1780000</v>
      </c>
      <c r="S8" s="31" t="s">
        <v>230</v>
      </c>
      <c r="T8" s="32">
        <v>2300000</v>
      </c>
      <c r="U8" s="31" t="s">
        <v>230</v>
      </c>
      <c r="V8" s="33">
        <f t="shared" si="3"/>
        <v>520000</v>
      </c>
      <c r="W8" s="31" t="str">
        <f t="shared" si="4"/>
        <v>Non-Uniform</v>
      </c>
      <c r="X8" s="46">
        <f t="shared" si="5"/>
        <v>29.21</v>
      </c>
    </row>
    <row r="9" spans="1:24" x14ac:dyDescent="0.2">
      <c r="A9" s="44">
        <v>8</v>
      </c>
      <c r="B9" s="45">
        <v>0.85</v>
      </c>
      <c r="C9" s="45">
        <v>0.84</v>
      </c>
      <c r="D9" s="45">
        <v>0.83</v>
      </c>
      <c r="E9" s="28">
        <v>1</v>
      </c>
      <c r="F9" s="44" t="s">
        <v>75</v>
      </c>
      <c r="G9" s="44" t="s">
        <v>77</v>
      </c>
      <c r="H9" s="44" t="s">
        <v>79</v>
      </c>
      <c r="I9" s="44" t="s">
        <v>76</v>
      </c>
      <c r="J9" s="44" t="s">
        <v>78</v>
      </c>
      <c r="K9" s="44" t="s">
        <v>80</v>
      </c>
      <c r="L9" s="44" t="b">
        <f t="shared" si="1"/>
        <v>0</v>
      </c>
      <c r="M9" s="44" t="b">
        <f t="shared" si="0"/>
        <v>1</v>
      </c>
      <c r="N9" s="44" t="b">
        <f t="shared" si="0"/>
        <v>1</v>
      </c>
      <c r="O9" s="44" t="str">
        <f t="shared" si="2"/>
        <v>Violated</v>
      </c>
      <c r="Q9" s="1">
        <v>8</v>
      </c>
      <c r="R9" s="29">
        <v>14000</v>
      </c>
      <c r="S9" s="1" t="s">
        <v>230</v>
      </c>
      <c r="T9" s="29">
        <v>84000</v>
      </c>
      <c r="U9" s="1" t="s">
        <v>230</v>
      </c>
      <c r="V9" s="30">
        <f t="shared" si="3"/>
        <v>70000</v>
      </c>
      <c r="W9" s="1" t="str">
        <f t="shared" si="4"/>
        <v>Non-Uniform</v>
      </c>
      <c r="X9" s="44">
        <f t="shared" si="5"/>
        <v>500</v>
      </c>
    </row>
    <row r="10" spans="1:24" x14ac:dyDescent="0.2">
      <c r="A10" s="46">
        <v>9</v>
      </c>
      <c r="B10" s="47">
        <v>0.81</v>
      </c>
      <c r="C10" s="47">
        <v>0.82</v>
      </c>
      <c r="D10" s="47">
        <v>0.98</v>
      </c>
      <c r="E10" s="28">
        <v>1</v>
      </c>
      <c r="F10" s="46" t="s">
        <v>81</v>
      </c>
      <c r="G10" s="46" t="s">
        <v>83</v>
      </c>
      <c r="H10" s="46" t="s">
        <v>85</v>
      </c>
      <c r="I10" s="46" t="s">
        <v>82</v>
      </c>
      <c r="J10" s="46" t="s">
        <v>84</v>
      </c>
      <c r="K10" s="46" t="s">
        <v>86</v>
      </c>
      <c r="L10" s="46" t="b">
        <f t="shared" si="1"/>
        <v>1</v>
      </c>
      <c r="M10" s="46" t="b">
        <f t="shared" si="0"/>
        <v>0</v>
      </c>
      <c r="N10" s="46" t="b">
        <f t="shared" si="0"/>
        <v>1</v>
      </c>
      <c r="O10" s="46" t="str">
        <f t="shared" si="2"/>
        <v>Violated</v>
      </c>
      <c r="P10" s="48"/>
      <c r="Q10" s="31">
        <v>9</v>
      </c>
      <c r="R10" s="32">
        <v>1020000</v>
      </c>
      <c r="S10" s="31" t="s">
        <v>230</v>
      </c>
      <c r="T10" s="32">
        <v>880000</v>
      </c>
      <c r="U10" s="31" t="s">
        <v>230</v>
      </c>
      <c r="V10" s="33">
        <f t="shared" si="3"/>
        <v>-140000</v>
      </c>
      <c r="W10" s="31" t="str">
        <f t="shared" si="4"/>
        <v>Uniform</v>
      </c>
      <c r="X10" s="46">
        <f t="shared" si="5"/>
        <v>-13.73</v>
      </c>
    </row>
    <row r="11" spans="1:24" x14ac:dyDescent="0.2">
      <c r="A11" s="44">
        <v>10</v>
      </c>
      <c r="B11" s="45">
        <v>0.96</v>
      </c>
      <c r="C11" s="45">
        <v>0.82</v>
      </c>
      <c r="D11" s="45">
        <v>0.91</v>
      </c>
      <c r="E11" s="28">
        <v>1</v>
      </c>
      <c r="F11" s="44" t="s">
        <v>87</v>
      </c>
      <c r="G11" s="44" t="s">
        <v>89</v>
      </c>
      <c r="H11" s="44" t="s">
        <v>91</v>
      </c>
      <c r="I11" s="44" t="s">
        <v>88</v>
      </c>
      <c r="J11" s="44" t="s">
        <v>90</v>
      </c>
      <c r="K11" s="44" t="s">
        <v>92</v>
      </c>
      <c r="L11" s="44" t="b">
        <f t="shared" si="1"/>
        <v>1</v>
      </c>
      <c r="M11" s="44" t="b">
        <f t="shared" si="0"/>
        <v>1</v>
      </c>
      <c r="N11" s="44" t="b">
        <f t="shared" si="0"/>
        <v>0</v>
      </c>
      <c r="O11" s="44" t="str">
        <f t="shared" si="2"/>
        <v>Violated</v>
      </c>
      <c r="Q11" s="1">
        <v>10</v>
      </c>
      <c r="R11" s="29">
        <v>4000</v>
      </c>
      <c r="S11" s="1" t="s">
        <v>230</v>
      </c>
      <c r="T11" s="29">
        <v>280000</v>
      </c>
      <c r="U11" s="1" t="s">
        <v>231</v>
      </c>
      <c r="V11" s="30">
        <f t="shared" si="3"/>
        <v>276000</v>
      </c>
      <c r="W11" s="1" t="str">
        <f t="shared" si="4"/>
        <v>Non-Uniform</v>
      </c>
      <c r="X11" s="44">
        <f t="shared" si="5"/>
        <v>6900</v>
      </c>
    </row>
    <row r="12" spans="1:24" x14ac:dyDescent="0.2">
      <c r="A12" s="44">
        <v>11</v>
      </c>
      <c r="B12" s="45">
        <v>0.99</v>
      </c>
      <c r="C12" s="45">
        <v>0.82</v>
      </c>
      <c r="D12" s="45">
        <v>0.92</v>
      </c>
      <c r="E12" s="28">
        <v>1</v>
      </c>
      <c r="F12" s="44" t="s">
        <v>94</v>
      </c>
      <c r="G12" s="44" t="s">
        <v>96</v>
      </c>
      <c r="H12" s="44" t="s">
        <v>98</v>
      </c>
      <c r="I12" s="44" t="s">
        <v>95</v>
      </c>
      <c r="J12" s="44" t="s">
        <v>97</v>
      </c>
      <c r="K12" s="44" t="s">
        <v>99</v>
      </c>
      <c r="L12" s="44" t="b">
        <f t="shared" si="1"/>
        <v>0</v>
      </c>
      <c r="M12" s="44" t="b">
        <f t="shared" si="0"/>
        <v>0</v>
      </c>
      <c r="N12" s="44" t="b">
        <f t="shared" si="0"/>
        <v>0</v>
      </c>
      <c r="O12" s="44" t="str">
        <f t="shared" si="2"/>
        <v>Violated</v>
      </c>
      <c r="Q12" s="1">
        <v>11</v>
      </c>
      <c r="R12" s="29">
        <v>2000</v>
      </c>
      <c r="S12" s="1" t="s">
        <v>230</v>
      </c>
      <c r="T12" s="29">
        <v>2000</v>
      </c>
      <c r="U12" s="1" t="s">
        <v>230</v>
      </c>
      <c r="V12" s="30">
        <f t="shared" si="3"/>
        <v>0</v>
      </c>
      <c r="W12" s="1" t="str">
        <f t="shared" si="4"/>
        <v>=</v>
      </c>
      <c r="X12" s="44">
        <f t="shared" si="5"/>
        <v>0</v>
      </c>
    </row>
    <row r="13" spans="1:24" x14ac:dyDescent="0.2">
      <c r="A13" s="44">
        <v>12</v>
      </c>
      <c r="B13" s="45">
        <v>0.8</v>
      </c>
      <c r="C13" s="45">
        <v>0.87</v>
      </c>
      <c r="D13" s="45">
        <v>0.89</v>
      </c>
      <c r="E13" s="28">
        <v>1</v>
      </c>
      <c r="F13" s="44" t="s">
        <v>100</v>
      </c>
      <c r="G13" s="44" t="s">
        <v>102</v>
      </c>
      <c r="H13" s="44" t="s">
        <v>104</v>
      </c>
      <c r="I13" s="44" t="s">
        <v>101</v>
      </c>
      <c r="J13" s="44" t="s">
        <v>103</v>
      </c>
      <c r="K13" s="44" t="s">
        <v>105</v>
      </c>
      <c r="L13" s="44" t="b">
        <f t="shared" si="1"/>
        <v>1</v>
      </c>
      <c r="M13" s="44" t="b">
        <f t="shared" si="0"/>
        <v>1</v>
      </c>
      <c r="N13" s="44" t="b">
        <f t="shared" si="0"/>
        <v>1</v>
      </c>
      <c r="O13" s="44" t="str">
        <f t="shared" si="2"/>
        <v>Satisfied</v>
      </c>
      <c r="Q13" s="1">
        <v>12</v>
      </c>
      <c r="R13" s="29">
        <v>24000</v>
      </c>
      <c r="S13" s="1" t="s">
        <v>231</v>
      </c>
      <c r="T13" s="29">
        <v>30000</v>
      </c>
      <c r="U13" s="1" t="s">
        <v>231</v>
      </c>
      <c r="V13" s="30">
        <f t="shared" si="3"/>
        <v>6000</v>
      </c>
      <c r="W13" s="34" t="str">
        <f t="shared" si="4"/>
        <v>Non-Uniform</v>
      </c>
      <c r="X13" s="44">
        <f t="shared" si="5"/>
        <v>25</v>
      </c>
    </row>
    <row r="14" spans="1:24" x14ac:dyDescent="0.2">
      <c r="A14" s="44">
        <v>13</v>
      </c>
      <c r="B14" s="45">
        <v>0.92</v>
      </c>
      <c r="C14" s="45">
        <v>0.9</v>
      </c>
      <c r="D14" s="45">
        <v>0.92</v>
      </c>
      <c r="E14" s="28">
        <v>1</v>
      </c>
      <c r="F14" s="44" t="s">
        <v>106</v>
      </c>
      <c r="G14" s="44" t="s">
        <v>108</v>
      </c>
      <c r="H14" s="44" t="s">
        <v>110</v>
      </c>
      <c r="I14" s="44" t="s">
        <v>107</v>
      </c>
      <c r="J14" s="44" t="s">
        <v>109</v>
      </c>
      <c r="K14" s="44" t="s">
        <v>111</v>
      </c>
      <c r="L14" s="44" t="b">
        <f t="shared" si="1"/>
        <v>1</v>
      </c>
      <c r="M14" s="44" t="b">
        <f t="shared" si="0"/>
        <v>1</v>
      </c>
      <c r="N14" s="44" t="b">
        <f t="shared" si="0"/>
        <v>0</v>
      </c>
      <c r="O14" s="44" t="str">
        <f t="shared" si="2"/>
        <v>Violated</v>
      </c>
      <c r="Q14" s="1">
        <v>13</v>
      </c>
      <c r="R14" s="29">
        <v>8000</v>
      </c>
      <c r="S14" s="1" t="s">
        <v>230</v>
      </c>
      <c r="T14" s="29">
        <v>12000</v>
      </c>
      <c r="U14" s="1" t="s">
        <v>230</v>
      </c>
      <c r="V14" s="30">
        <f t="shared" si="3"/>
        <v>4000</v>
      </c>
      <c r="W14" s="1" t="str">
        <f t="shared" si="4"/>
        <v>Non-Uniform</v>
      </c>
      <c r="X14" s="44">
        <f t="shared" si="5"/>
        <v>50</v>
      </c>
    </row>
    <row r="15" spans="1:24" x14ac:dyDescent="0.2">
      <c r="A15" s="44">
        <v>14</v>
      </c>
      <c r="B15" s="45">
        <v>0.94</v>
      </c>
      <c r="C15" s="45">
        <v>0.87</v>
      </c>
      <c r="D15" s="45">
        <v>0.89</v>
      </c>
      <c r="E15" s="28">
        <v>1</v>
      </c>
      <c r="F15" s="44" t="s">
        <v>113</v>
      </c>
      <c r="G15" s="44" t="s">
        <v>115</v>
      </c>
      <c r="H15" s="44" t="s">
        <v>117</v>
      </c>
      <c r="I15" s="44" t="s">
        <v>114</v>
      </c>
      <c r="J15" s="44" t="s">
        <v>116</v>
      </c>
      <c r="K15" s="44" t="s">
        <v>118</v>
      </c>
      <c r="L15" s="44" t="b">
        <f t="shared" si="1"/>
        <v>1</v>
      </c>
      <c r="M15" s="44" t="b">
        <f t="shared" si="0"/>
        <v>0</v>
      </c>
      <c r="N15" s="44" t="b">
        <f t="shared" si="0"/>
        <v>1</v>
      </c>
      <c r="O15" s="44" t="str">
        <f t="shared" si="2"/>
        <v>Violated</v>
      </c>
      <c r="Q15" s="1">
        <v>14</v>
      </c>
      <c r="R15" s="29">
        <v>56000</v>
      </c>
      <c r="S15" s="1" t="s">
        <v>230</v>
      </c>
      <c r="T15" s="29">
        <v>82000</v>
      </c>
      <c r="U15" s="1" t="s">
        <v>230</v>
      </c>
      <c r="V15" s="30">
        <f t="shared" si="3"/>
        <v>26000</v>
      </c>
      <c r="W15" s="1" t="str">
        <f t="shared" si="4"/>
        <v>Non-Uniform</v>
      </c>
      <c r="X15" s="44">
        <f t="shared" si="5"/>
        <v>46.43</v>
      </c>
    </row>
    <row r="16" spans="1:24" x14ac:dyDescent="0.2">
      <c r="A16" s="44">
        <v>15</v>
      </c>
      <c r="B16" s="45">
        <v>0.87</v>
      </c>
      <c r="C16" s="45">
        <v>0.88</v>
      </c>
      <c r="D16" s="45">
        <v>0.91</v>
      </c>
      <c r="E16" s="28">
        <v>1</v>
      </c>
      <c r="F16" s="44" t="s">
        <v>119</v>
      </c>
      <c r="G16" s="44" t="s">
        <v>121</v>
      </c>
      <c r="H16" s="44" t="s">
        <v>123</v>
      </c>
      <c r="I16" s="44" t="s">
        <v>120</v>
      </c>
      <c r="J16" s="44" t="s">
        <v>122</v>
      </c>
      <c r="K16" s="44" t="s">
        <v>124</v>
      </c>
      <c r="L16" s="44" t="b">
        <f t="shared" si="1"/>
        <v>1</v>
      </c>
      <c r="M16" s="44" t="b">
        <f t="shared" si="0"/>
        <v>1</v>
      </c>
      <c r="N16" s="44" t="b">
        <f t="shared" si="0"/>
        <v>1</v>
      </c>
      <c r="O16" s="44" t="str">
        <f t="shared" si="2"/>
        <v>Satisfied</v>
      </c>
      <c r="Q16" s="1">
        <v>15</v>
      </c>
      <c r="R16" s="29">
        <v>76000</v>
      </c>
      <c r="S16" s="1" t="s">
        <v>231</v>
      </c>
      <c r="T16" s="29">
        <v>88000</v>
      </c>
      <c r="U16" s="1" t="s">
        <v>231</v>
      </c>
      <c r="V16" s="30">
        <f t="shared" si="3"/>
        <v>12000</v>
      </c>
      <c r="W16" s="1" t="str">
        <f t="shared" si="4"/>
        <v>Non-Uniform</v>
      </c>
      <c r="X16" s="44">
        <f t="shared" si="5"/>
        <v>15.79</v>
      </c>
    </row>
    <row r="17" spans="1:24" x14ac:dyDescent="0.2">
      <c r="A17" s="46">
        <v>16</v>
      </c>
      <c r="B17" s="47">
        <v>0.87</v>
      </c>
      <c r="C17" s="47">
        <v>0.8</v>
      </c>
      <c r="D17" s="47">
        <v>0.91</v>
      </c>
      <c r="E17" s="28">
        <v>1</v>
      </c>
      <c r="F17" s="46" t="s">
        <v>125</v>
      </c>
      <c r="G17" s="46" t="s">
        <v>127</v>
      </c>
      <c r="H17" s="46" t="s">
        <v>123</v>
      </c>
      <c r="I17" s="46" t="s">
        <v>126</v>
      </c>
      <c r="J17" s="46" t="s">
        <v>128</v>
      </c>
      <c r="K17" s="46" t="s">
        <v>129</v>
      </c>
      <c r="L17" s="46" t="b">
        <f t="shared" si="1"/>
        <v>1</v>
      </c>
      <c r="M17" s="46" t="b">
        <f t="shared" si="0"/>
        <v>0</v>
      </c>
      <c r="N17" s="46" t="b">
        <f t="shared" si="0"/>
        <v>1</v>
      </c>
      <c r="O17" s="46" t="str">
        <f t="shared" si="2"/>
        <v>Violated</v>
      </c>
      <c r="P17" s="48"/>
      <c r="Q17" s="31">
        <v>16</v>
      </c>
      <c r="R17" s="35">
        <v>1860000</v>
      </c>
      <c r="S17" s="36" t="s">
        <v>230</v>
      </c>
      <c r="T17" s="32">
        <v>2020000</v>
      </c>
      <c r="U17" s="31" t="s">
        <v>230</v>
      </c>
      <c r="V17" s="33">
        <f t="shared" si="3"/>
        <v>160000</v>
      </c>
      <c r="W17" s="31" t="str">
        <f t="shared" si="4"/>
        <v>Non-Uniform</v>
      </c>
      <c r="X17" s="46">
        <f t="shared" si="5"/>
        <v>8.6</v>
      </c>
    </row>
    <row r="18" spans="1:24" x14ac:dyDescent="0.2">
      <c r="A18" s="44">
        <v>17</v>
      </c>
      <c r="B18" s="45">
        <v>0.82</v>
      </c>
      <c r="C18" s="45">
        <v>0.84</v>
      </c>
      <c r="D18" s="45">
        <v>0.82</v>
      </c>
      <c r="E18" s="28">
        <v>1</v>
      </c>
      <c r="F18" s="44" t="s">
        <v>130</v>
      </c>
      <c r="G18" s="44" t="s">
        <v>132</v>
      </c>
      <c r="H18" s="44" t="s">
        <v>134</v>
      </c>
      <c r="I18" s="44" t="s">
        <v>131</v>
      </c>
      <c r="J18" s="44" t="s">
        <v>133</v>
      </c>
      <c r="K18" s="44" t="s">
        <v>135</v>
      </c>
      <c r="L18" s="44" t="b">
        <f t="shared" si="1"/>
        <v>1</v>
      </c>
      <c r="M18" s="44" t="b">
        <f t="shared" si="1"/>
        <v>1</v>
      </c>
      <c r="N18" s="44" t="b">
        <f t="shared" si="1"/>
        <v>1</v>
      </c>
      <c r="O18" s="44" t="str">
        <f t="shared" si="2"/>
        <v>Satisfied</v>
      </c>
      <c r="Q18" s="1">
        <v>17</v>
      </c>
      <c r="R18" s="29">
        <v>154000</v>
      </c>
      <c r="S18" s="1" t="s">
        <v>231</v>
      </c>
      <c r="T18" s="29">
        <v>184000</v>
      </c>
      <c r="U18" s="1" t="s">
        <v>231</v>
      </c>
      <c r="V18" s="30">
        <f t="shared" si="3"/>
        <v>30000</v>
      </c>
      <c r="W18" s="1" t="str">
        <f t="shared" si="4"/>
        <v>Non-Uniform</v>
      </c>
      <c r="X18" s="44">
        <f t="shared" si="5"/>
        <v>19.48</v>
      </c>
    </row>
    <row r="19" spans="1:24" x14ac:dyDescent="0.2">
      <c r="A19" s="46">
        <v>18</v>
      </c>
      <c r="B19" s="47">
        <v>0.89</v>
      </c>
      <c r="C19" s="47">
        <v>0.83</v>
      </c>
      <c r="D19" s="47">
        <v>0.97</v>
      </c>
      <c r="E19" s="28">
        <v>1</v>
      </c>
      <c r="F19" s="46" t="s">
        <v>136</v>
      </c>
      <c r="G19" s="46" t="s">
        <v>138</v>
      </c>
      <c r="H19" s="46" t="s">
        <v>140</v>
      </c>
      <c r="I19" s="46" t="s">
        <v>137</v>
      </c>
      <c r="J19" s="46" t="s">
        <v>139</v>
      </c>
      <c r="K19" s="46" t="s">
        <v>141</v>
      </c>
      <c r="L19" s="46" t="b">
        <f t="shared" si="1"/>
        <v>1</v>
      </c>
      <c r="M19" s="46" t="b">
        <f t="shared" si="1"/>
        <v>1</v>
      </c>
      <c r="N19" s="46" t="b">
        <f t="shared" si="1"/>
        <v>1</v>
      </c>
      <c r="O19" s="46" t="str">
        <f t="shared" si="2"/>
        <v>Satisfied</v>
      </c>
      <c r="P19" s="48"/>
      <c r="Q19" s="31">
        <v>18</v>
      </c>
      <c r="R19" s="32">
        <v>100000</v>
      </c>
      <c r="S19" s="31" t="s">
        <v>231</v>
      </c>
      <c r="T19" s="32">
        <v>400000</v>
      </c>
      <c r="U19" s="31" t="s">
        <v>231</v>
      </c>
      <c r="V19" s="33">
        <f t="shared" si="3"/>
        <v>300000</v>
      </c>
      <c r="W19" s="31" t="str">
        <f t="shared" si="4"/>
        <v>Non-Uniform</v>
      </c>
      <c r="X19" s="46">
        <f t="shared" si="5"/>
        <v>300</v>
      </c>
    </row>
    <row r="20" spans="1:24" x14ac:dyDescent="0.2">
      <c r="A20" s="44">
        <v>19</v>
      </c>
      <c r="B20" s="45">
        <v>0.97</v>
      </c>
      <c r="C20" s="45">
        <v>0.94</v>
      </c>
      <c r="D20" s="45">
        <v>0.93</v>
      </c>
      <c r="E20" s="28">
        <v>1</v>
      </c>
      <c r="F20" s="44" t="s">
        <v>142</v>
      </c>
      <c r="G20" s="44" t="s">
        <v>144</v>
      </c>
      <c r="H20" s="44" t="s">
        <v>61</v>
      </c>
      <c r="I20" s="44" t="s">
        <v>143</v>
      </c>
      <c r="J20" s="44" t="s">
        <v>145</v>
      </c>
      <c r="K20" s="44" t="s">
        <v>146</v>
      </c>
      <c r="L20" s="44" t="b">
        <f t="shared" si="1"/>
        <v>1</v>
      </c>
      <c r="M20" s="44" t="b">
        <f t="shared" si="1"/>
        <v>1</v>
      </c>
      <c r="N20" s="44" t="b">
        <f t="shared" si="1"/>
        <v>1</v>
      </c>
      <c r="O20" s="44" t="str">
        <f t="shared" si="2"/>
        <v>Satisfied</v>
      </c>
      <c r="Q20" s="1">
        <v>19</v>
      </c>
      <c r="R20" s="29">
        <v>90000</v>
      </c>
      <c r="S20" s="1" t="s">
        <v>231</v>
      </c>
      <c r="T20" s="29">
        <v>90000</v>
      </c>
      <c r="U20" s="1" t="s">
        <v>231</v>
      </c>
      <c r="V20" s="30">
        <f t="shared" si="3"/>
        <v>0</v>
      </c>
      <c r="W20" s="1" t="str">
        <f t="shared" si="4"/>
        <v>=</v>
      </c>
      <c r="X20" s="44">
        <f t="shared" si="5"/>
        <v>0</v>
      </c>
    </row>
    <row r="21" spans="1:24" x14ac:dyDescent="0.2">
      <c r="A21" s="44">
        <v>20</v>
      </c>
      <c r="B21" s="45">
        <v>0.84</v>
      </c>
      <c r="C21" s="45">
        <v>0.82</v>
      </c>
      <c r="D21" s="45">
        <v>0.85</v>
      </c>
      <c r="E21" s="28">
        <v>1</v>
      </c>
      <c r="F21" s="44" t="s">
        <v>147</v>
      </c>
      <c r="G21" s="44" t="s">
        <v>149</v>
      </c>
      <c r="H21" s="44" t="s">
        <v>151</v>
      </c>
      <c r="I21" s="44" t="s">
        <v>148</v>
      </c>
      <c r="J21" s="44" t="s">
        <v>150</v>
      </c>
      <c r="K21" s="44" t="s">
        <v>152</v>
      </c>
      <c r="L21" s="44" t="b">
        <f t="shared" si="1"/>
        <v>1</v>
      </c>
      <c r="M21" s="44" t="b">
        <f t="shared" si="1"/>
        <v>1</v>
      </c>
      <c r="N21" s="44" t="b">
        <f t="shared" si="1"/>
        <v>1</v>
      </c>
      <c r="O21" s="44" t="str">
        <f t="shared" si="2"/>
        <v>Satisfied</v>
      </c>
      <c r="Q21" s="1">
        <v>20</v>
      </c>
      <c r="R21" s="29">
        <v>16000</v>
      </c>
      <c r="S21" s="1" t="s">
        <v>231</v>
      </c>
      <c r="T21" s="29">
        <v>22000</v>
      </c>
      <c r="U21" s="1" t="s">
        <v>231</v>
      </c>
      <c r="V21" s="30">
        <f t="shared" si="3"/>
        <v>6000</v>
      </c>
      <c r="W21" s="1" t="str">
        <f t="shared" si="4"/>
        <v>Non-Uniform</v>
      </c>
      <c r="X21" s="44">
        <f t="shared" si="5"/>
        <v>37.5</v>
      </c>
    </row>
    <row r="22" spans="1:24" x14ac:dyDescent="0.2">
      <c r="A22" s="46">
        <v>21</v>
      </c>
      <c r="B22" s="47">
        <v>0.82</v>
      </c>
      <c r="C22" s="47">
        <v>0.95</v>
      </c>
      <c r="D22" s="47">
        <v>0.86</v>
      </c>
      <c r="E22" s="28">
        <v>1</v>
      </c>
      <c r="F22" s="46" t="s">
        <v>153</v>
      </c>
      <c r="G22" s="46" t="s">
        <v>155</v>
      </c>
      <c r="H22" s="46" t="s">
        <v>157</v>
      </c>
      <c r="I22" s="46" t="s">
        <v>154</v>
      </c>
      <c r="J22" s="46" t="s">
        <v>156</v>
      </c>
      <c r="K22" s="46" t="s">
        <v>158</v>
      </c>
      <c r="L22" s="46" t="b">
        <f t="shared" si="1"/>
        <v>1</v>
      </c>
      <c r="M22" s="46" t="b">
        <f t="shared" si="1"/>
        <v>1</v>
      </c>
      <c r="N22" s="46" t="b">
        <f t="shared" si="1"/>
        <v>1</v>
      </c>
      <c r="O22" s="46" t="str">
        <f t="shared" si="2"/>
        <v>Satisfied</v>
      </c>
      <c r="P22" s="48"/>
      <c r="Q22" s="31">
        <v>21</v>
      </c>
      <c r="R22" s="32">
        <v>260000</v>
      </c>
      <c r="S22" s="31" t="s">
        <v>231</v>
      </c>
      <c r="T22" s="32">
        <v>600000</v>
      </c>
      <c r="U22" s="31" t="s">
        <v>231</v>
      </c>
      <c r="V22" s="33">
        <f t="shared" si="3"/>
        <v>340000</v>
      </c>
      <c r="W22" s="31" t="str">
        <f t="shared" si="4"/>
        <v>Non-Uniform</v>
      </c>
      <c r="X22" s="46">
        <f t="shared" si="5"/>
        <v>130.77000000000001</v>
      </c>
    </row>
    <row r="23" spans="1:24" x14ac:dyDescent="0.2">
      <c r="A23" s="44">
        <v>22</v>
      </c>
      <c r="B23" s="45">
        <v>0.87</v>
      </c>
      <c r="C23" s="45">
        <v>0.86</v>
      </c>
      <c r="D23" s="45">
        <v>0.87</v>
      </c>
      <c r="E23" s="28">
        <v>1</v>
      </c>
      <c r="F23" s="44" t="s">
        <v>159</v>
      </c>
      <c r="G23" s="44" t="s">
        <v>161</v>
      </c>
      <c r="H23" s="44" t="s">
        <v>112</v>
      </c>
      <c r="I23" s="44" t="s">
        <v>160</v>
      </c>
      <c r="J23" s="44" t="s">
        <v>162</v>
      </c>
      <c r="K23" s="44" t="s">
        <v>163</v>
      </c>
      <c r="L23" s="44" t="b">
        <f t="shared" si="1"/>
        <v>1</v>
      </c>
      <c r="M23" s="44" t="b">
        <f t="shared" si="1"/>
        <v>1</v>
      </c>
      <c r="N23" s="44" t="b">
        <f t="shared" si="1"/>
        <v>1</v>
      </c>
      <c r="O23" s="44" t="str">
        <f t="shared" si="2"/>
        <v>Satisfied</v>
      </c>
      <c r="Q23" s="1">
        <v>22</v>
      </c>
      <c r="R23" s="29">
        <v>12000</v>
      </c>
      <c r="S23" s="1" t="s">
        <v>231</v>
      </c>
      <c r="T23" s="29">
        <v>14000</v>
      </c>
      <c r="U23" s="1" t="s">
        <v>231</v>
      </c>
      <c r="V23" s="30">
        <f t="shared" si="3"/>
        <v>2000</v>
      </c>
      <c r="W23" s="1" t="str">
        <f t="shared" si="4"/>
        <v>Non-Uniform</v>
      </c>
      <c r="X23" s="44">
        <f t="shared" si="5"/>
        <v>16.670000000000002</v>
      </c>
    </row>
    <row r="24" spans="1:24" x14ac:dyDescent="0.2">
      <c r="A24" s="46">
        <v>23</v>
      </c>
      <c r="B24" s="47">
        <v>0.89</v>
      </c>
      <c r="C24" s="47">
        <v>0.93</v>
      </c>
      <c r="D24" s="47">
        <v>0.94</v>
      </c>
      <c r="E24" s="28">
        <v>1</v>
      </c>
      <c r="F24" s="46" t="s">
        <v>164</v>
      </c>
      <c r="G24" s="46" t="s">
        <v>166</v>
      </c>
      <c r="H24" s="46" t="s">
        <v>168</v>
      </c>
      <c r="I24" s="46" t="s">
        <v>165</v>
      </c>
      <c r="J24" s="46" t="s">
        <v>167</v>
      </c>
      <c r="K24" s="46" t="s">
        <v>169</v>
      </c>
      <c r="L24" s="46" t="b">
        <f t="shared" si="1"/>
        <v>1</v>
      </c>
      <c r="M24" s="46" t="b">
        <f t="shared" si="1"/>
        <v>0</v>
      </c>
      <c r="N24" s="46" t="b">
        <f t="shared" si="1"/>
        <v>1</v>
      </c>
      <c r="O24" s="46" t="str">
        <f t="shared" si="2"/>
        <v>Violated</v>
      </c>
      <c r="P24" s="48"/>
      <c r="Q24" s="31">
        <v>23</v>
      </c>
      <c r="R24" s="35">
        <v>280000</v>
      </c>
      <c r="S24" s="36" t="s">
        <v>230</v>
      </c>
      <c r="T24" s="32">
        <v>320000</v>
      </c>
      <c r="U24" s="31" t="s">
        <v>230</v>
      </c>
      <c r="V24" s="33">
        <f t="shared" si="3"/>
        <v>40000</v>
      </c>
      <c r="W24" s="31" t="str">
        <f t="shared" si="4"/>
        <v>Non-Uniform</v>
      </c>
      <c r="X24" s="46">
        <f t="shared" si="5"/>
        <v>14.29</v>
      </c>
    </row>
    <row r="25" spans="1:24" x14ac:dyDescent="0.2">
      <c r="A25" s="46">
        <v>24</v>
      </c>
      <c r="B25" s="47">
        <v>0.94</v>
      </c>
      <c r="C25" s="47">
        <v>0.8</v>
      </c>
      <c r="D25" s="47">
        <v>0.84</v>
      </c>
      <c r="E25" s="28">
        <v>1</v>
      </c>
      <c r="F25" s="46" t="s">
        <v>170</v>
      </c>
      <c r="G25" s="46" t="s">
        <v>172</v>
      </c>
      <c r="H25" s="46" t="s">
        <v>174</v>
      </c>
      <c r="I25" s="46" t="s">
        <v>171</v>
      </c>
      <c r="J25" s="46" t="s">
        <v>173</v>
      </c>
      <c r="K25" s="46" t="s">
        <v>175</v>
      </c>
      <c r="L25" s="46" t="b">
        <f t="shared" si="1"/>
        <v>0</v>
      </c>
      <c r="M25" s="46" t="b">
        <f t="shared" si="1"/>
        <v>1</v>
      </c>
      <c r="N25" s="46" t="b">
        <f t="shared" si="1"/>
        <v>1</v>
      </c>
      <c r="O25" s="46" t="str">
        <f t="shared" si="2"/>
        <v>Violated</v>
      </c>
      <c r="P25" s="48"/>
      <c r="Q25" s="31">
        <v>24</v>
      </c>
      <c r="R25" s="35">
        <v>900000</v>
      </c>
      <c r="S25" s="36" t="s">
        <v>230</v>
      </c>
      <c r="T25" s="32">
        <v>2580000</v>
      </c>
      <c r="U25" s="31" t="s">
        <v>230</v>
      </c>
      <c r="V25" s="33">
        <f t="shared" si="3"/>
        <v>1680000</v>
      </c>
      <c r="W25" s="31" t="str">
        <f t="shared" si="4"/>
        <v>Non-Uniform</v>
      </c>
      <c r="X25" s="46">
        <f t="shared" si="5"/>
        <v>186.67</v>
      </c>
    </row>
    <row r="26" spans="1:24" x14ac:dyDescent="0.2">
      <c r="A26" s="44">
        <v>25</v>
      </c>
      <c r="B26" s="45">
        <v>0.98</v>
      </c>
      <c r="C26" s="45">
        <v>0.95</v>
      </c>
      <c r="D26" s="45">
        <v>0.86</v>
      </c>
      <c r="E26" s="28">
        <v>1</v>
      </c>
      <c r="F26" s="44" t="s">
        <v>176</v>
      </c>
      <c r="G26" s="44" t="s">
        <v>178</v>
      </c>
      <c r="H26" s="44" t="s">
        <v>180</v>
      </c>
      <c r="I26" s="44" t="s">
        <v>177</v>
      </c>
      <c r="J26" s="44" t="s">
        <v>179</v>
      </c>
      <c r="K26" s="44" t="s">
        <v>181</v>
      </c>
      <c r="L26" s="44" t="b">
        <f t="shared" si="1"/>
        <v>1</v>
      </c>
      <c r="M26" s="44" t="b">
        <f t="shared" si="1"/>
        <v>1</v>
      </c>
      <c r="N26" s="44" t="b">
        <f t="shared" si="1"/>
        <v>0</v>
      </c>
      <c r="O26" s="44" t="str">
        <f t="shared" si="2"/>
        <v>Violated</v>
      </c>
      <c r="Q26" s="1">
        <v>25</v>
      </c>
      <c r="R26" s="29">
        <v>2000</v>
      </c>
      <c r="S26" s="1" t="s">
        <v>230</v>
      </c>
      <c r="T26" s="29">
        <v>2000</v>
      </c>
      <c r="U26" s="1" t="s">
        <v>230</v>
      </c>
      <c r="V26" s="30">
        <f t="shared" si="3"/>
        <v>0</v>
      </c>
      <c r="W26" s="1" t="str">
        <f t="shared" si="4"/>
        <v>=</v>
      </c>
      <c r="X26" s="44">
        <f t="shared" si="5"/>
        <v>0</v>
      </c>
    </row>
    <row r="27" spans="1:24" x14ac:dyDescent="0.2">
      <c r="A27" s="44">
        <v>26</v>
      </c>
      <c r="B27" s="45">
        <v>0.9</v>
      </c>
      <c r="C27" s="45">
        <v>0.93</v>
      </c>
      <c r="D27" s="45">
        <v>0.8</v>
      </c>
      <c r="E27" s="28">
        <v>1</v>
      </c>
      <c r="F27" s="44" t="s">
        <v>182</v>
      </c>
      <c r="G27" s="44" t="s">
        <v>184</v>
      </c>
      <c r="H27" s="44" t="s">
        <v>186</v>
      </c>
      <c r="I27" s="44" t="s">
        <v>183</v>
      </c>
      <c r="J27" s="44" t="s">
        <v>185</v>
      </c>
      <c r="K27" s="44" t="s">
        <v>187</v>
      </c>
      <c r="L27" s="44" t="b">
        <f t="shared" si="1"/>
        <v>1</v>
      </c>
      <c r="M27" s="44" t="b">
        <f t="shared" si="1"/>
        <v>1</v>
      </c>
      <c r="N27" s="44" t="b">
        <f t="shared" si="1"/>
        <v>1</v>
      </c>
      <c r="O27" s="44" t="str">
        <f t="shared" si="2"/>
        <v>Satisfied</v>
      </c>
      <c r="Q27" s="1">
        <v>26</v>
      </c>
      <c r="R27" s="29">
        <v>64000</v>
      </c>
      <c r="S27" s="1" t="s">
        <v>231</v>
      </c>
      <c r="T27" s="29">
        <v>192000</v>
      </c>
      <c r="U27" s="1" t="s">
        <v>231</v>
      </c>
      <c r="V27" s="30">
        <f t="shared" si="3"/>
        <v>128000</v>
      </c>
      <c r="W27" s="1" t="str">
        <f t="shared" si="4"/>
        <v>Non-Uniform</v>
      </c>
      <c r="X27" s="44">
        <f t="shared" si="5"/>
        <v>200</v>
      </c>
    </row>
    <row r="28" spans="1:24" x14ac:dyDescent="0.2">
      <c r="A28" s="44">
        <v>27</v>
      </c>
      <c r="B28" s="45">
        <v>0.93</v>
      </c>
      <c r="C28" s="45">
        <v>0.93</v>
      </c>
      <c r="D28" s="45">
        <v>0.85</v>
      </c>
      <c r="E28" s="28">
        <v>1</v>
      </c>
      <c r="F28" s="44" t="s">
        <v>188</v>
      </c>
      <c r="G28" s="44" t="s">
        <v>190</v>
      </c>
      <c r="H28" s="44" t="s">
        <v>192</v>
      </c>
      <c r="I28" s="44" t="s">
        <v>189</v>
      </c>
      <c r="J28" s="44" t="s">
        <v>191</v>
      </c>
      <c r="K28" s="44" t="s">
        <v>193</v>
      </c>
      <c r="L28" s="44" t="b">
        <f t="shared" si="1"/>
        <v>0</v>
      </c>
      <c r="M28" s="44" t="b">
        <f t="shared" si="1"/>
        <v>1</v>
      </c>
      <c r="N28" s="44" t="b">
        <f t="shared" si="1"/>
        <v>1</v>
      </c>
      <c r="O28" s="44" t="str">
        <f t="shared" si="2"/>
        <v>Violated</v>
      </c>
      <c r="Q28" s="1">
        <v>27</v>
      </c>
      <c r="R28" s="29">
        <v>118000</v>
      </c>
      <c r="S28" s="1" t="s">
        <v>230</v>
      </c>
      <c r="T28" s="29">
        <v>168000</v>
      </c>
      <c r="U28" s="1" t="s">
        <v>230</v>
      </c>
      <c r="V28" s="30">
        <f t="shared" si="3"/>
        <v>50000</v>
      </c>
      <c r="W28" s="1" t="str">
        <f t="shared" si="4"/>
        <v>Non-Uniform</v>
      </c>
      <c r="X28" s="44">
        <f t="shared" si="5"/>
        <v>42.37</v>
      </c>
    </row>
    <row r="29" spans="1:24" x14ac:dyDescent="0.2">
      <c r="A29" s="46">
        <v>28</v>
      </c>
      <c r="B29" s="47">
        <v>0.92</v>
      </c>
      <c r="C29" s="47">
        <v>0.93</v>
      </c>
      <c r="D29" s="47">
        <v>0.8</v>
      </c>
      <c r="E29" s="28">
        <v>1</v>
      </c>
      <c r="F29" s="46" t="s">
        <v>194</v>
      </c>
      <c r="G29" s="46" t="s">
        <v>196</v>
      </c>
      <c r="H29" s="46" t="s">
        <v>198</v>
      </c>
      <c r="I29" s="46" t="s">
        <v>195</v>
      </c>
      <c r="J29" s="46" t="s">
        <v>197</v>
      </c>
      <c r="K29" s="46" t="s">
        <v>199</v>
      </c>
      <c r="L29" s="46" t="b">
        <f t="shared" si="1"/>
        <v>1</v>
      </c>
      <c r="M29" s="46" t="b">
        <f t="shared" si="1"/>
        <v>0</v>
      </c>
      <c r="N29" s="46" t="b">
        <f t="shared" si="1"/>
        <v>1</v>
      </c>
      <c r="O29" s="46" t="str">
        <f t="shared" si="2"/>
        <v>Violated</v>
      </c>
      <c r="P29" s="48"/>
      <c r="Q29" s="31">
        <v>28</v>
      </c>
      <c r="R29" s="35">
        <v>920000</v>
      </c>
      <c r="S29" s="36" t="s">
        <v>230</v>
      </c>
      <c r="T29" s="32">
        <v>1280000</v>
      </c>
      <c r="U29" s="31" t="s">
        <v>230</v>
      </c>
      <c r="V29" s="33">
        <f t="shared" si="3"/>
        <v>360000</v>
      </c>
      <c r="W29" s="31" t="str">
        <f t="shared" si="4"/>
        <v>Non-Uniform</v>
      </c>
      <c r="X29" s="46">
        <f t="shared" si="5"/>
        <v>39.130000000000003</v>
      </c>
    </row>
    <row r="30" spans="1:24" x14ac:dyDescent="0.2">
      <c r="A30" s="44">
        <v>29</v>
      </c>
      <c r="B30" s="45">
        <v>0.86</v>
      </c>
      <c r="C30" s="45">
        <v>0.84</v>
      </c>
      <c r="D30" s="45">
        <v>0.98</v>
      </c>
      <c r="E30" s="28">
        <v>1</v>
      </c>
      <c r="F30" s="44" t="s">
        <v>200</v>
      </c>
      <c r="G30" s="44" t="s">
        <v>202</v>
      </c>
      <c r="H30" s="44" t="s">
        <v>204</v>
      </c>
      <c r="I30" s="44" t="s">
        <v>201</v>
      </c>
      <c r="J30" s="44" t="s">
        <v>203</v>
      </c>
      <c r="K30" s="44" t="s">
        <v>205</v>
      </c>
      <c r="L30" s="44" t="b">
        <f t="shared" si="1"/>
        <v>1</v>
      </c>
      <c r="M30" s="44" t="b">
        <f t="shared" si="1"/>
        <v>1</v>
      </c>
      <c r="N30" s="44" t="b">
        <f t="shared" si="1"/>
        <v>1</v>
      </c>
      <c r="O30" s="44" t="str">
        <f t="shared" si="2"/>
        <v>Satisfied</v>
      </c>
      <c r="Q30" s="1">
        <v>29</v>
      </c>
      <c r="R30" s="29">
        <v>3400</v>
      </c>
      <c r="S30" s="1" t="s">
        <v>231</v>
      </c>
      <c r="T30" s="29">
        <v>148000</v>
      </c>
      <c r="U30" s="1" t="s">
        <v>231</v>
      </c>
      <c r="V30" s="30">
        <f t="shared" si="3"/>
        <v>144600</v>
      </c>
      <c r="W30" s="1" t="str">
        <f t="shared" si="4"/>
        <v>Non-Uniform</v>
      </c>
      <c r="X30" s="44">
        <f t="shared" si="5"/>
        <v>4252.9399999999996</v>
      </c>
    </row>
    <row r="31" spans="1:24" x14ac:dyDescent="0.2">
      <c r="A31" s="44">
        <v>30</v>
      </c>
      <c r="B31" s="45">
        <v>0.93</v>
      </c>
      <c r="C31" s="45">
        <v>0.95</v>
      </c>
      <c r="D31" s="45">
        <v>0.98</v>
      </c>
      <c r="E31" s="28">
        <v>1</v>
      </c>
      <c r="F31" s="44" t="s">
        <v>206</v>
      </c>
      <c r="G31" s="44" t="s">
        <v>208</v>
      </c>
      <c r="H31" s="44" t="s">
        <v>210</v>
      </c>
      <c r="I31" s="44" t="s">
        <v>207</v>
      </c>
      <c r="J31" s="44" t="s">
        <v>209</v>
      </c>
      <c r="K31" s="44" t="s">
        <v>211</v>
      </c>
      <c r="L31" s="44" t="b">
        <f t="shared" si="1"/>
        <v>1</v>
      </c>
      <c r="M31" s="44" t="b">
        <f t="shared" si="1"/>
        <v>1</v>
      </c>
      <c r="N31" s="44" t="b">
        <f t="shared" si="1"/>
        <v>1</v>
      </c>
      <c r="O31" s="44" t="str">
        <f t="shared" si="2"/>
        <v>Satisfied</v>
      </c>
      <c r="Q31" s="1">
        <v>30</v>
      </c>
      <c r="R31" s="29">
        <v>52000</v>
      </c>
      <c r="S31" s="1" t="s">
        <v>231</v>
      </c>
      <c r="T31" s="29">
        <v>62000</v>
      </c>
      <c r="U31" s="1" t="s">
        <v>231</v>
      </c>
      <c r="V31" s="30">
        <f t="shared" si="3"/>
        <v>10000</v>
      </c>
      <c r="W31" s="1" t="str">
        <f t="shared" si="4"/>
        <v>Non-Uniform</v>
      </c>
      <c r="X31" s="44">
        <f t="shared" si="5"/>
        <v>19.23</v>
      </c>
    </row>
    <row r="32" spans="1:24" x14ac:dyDescent="0.2">
      <c r="A32" s="44">
        <v>31</v>
      </c>
      <c r="B32" s="45">
        <v>0.81</v>
      </c>
      <c r="C32" s="45">
        <v>0.92</v>
      </c>
      <c r="D32" s="45">
        <v>0.81</v>
      </c>
      <c r="E32" s="28">
        <v>1</v>
      </c>
      <c r="F32" s="44" t="s">
        <v>212</v>
      </c>
      <c r="G32" s="44" t="s">
        <v>214</v>
      </c>
      <c r="H32" s="44" t="s">
        <v>216</v>
      </c>
      <c r="I32" s="44" t="s">
        <v>213</v>
      </c>
      <c r="J32" s="44" t="s">
        <v>215</v>
      </c>
      <c r="K32" s="44" t="s">
        <v>217</v>
      </c>
      <c r="L32" s="44" t="b">
        <f t="shared" si="1"/>
        <v>1</v>
      </c>
      <c r="M32" s="44" t="b">
        <f t="shared" si="1"/>
        <v>1</v>
      </c>
      <c r="N32" s="44" t="b">
        <f t="shared" si="1"/>
        <v>1</v>
      </c>
      <c r="O32" s="44" t="str">
        <f t="shared" si="2"/>
        <v>Satisfied</v>
      </c>
      <c r="Q32" s="1">
        <v>31</v>
      </c>
      <c r="R32" s="29">
        <v>8000</v>
      </c>
      <c r="S32" s="1" t="s">
        <v>231</v>
      </c>
      <c r="T32" s="29">
        <v>8000</v>
      </c>
      <c r="U32" s="1" t="s">
        <v>231</v>
      </c>
      <c r="V32" s="30">
        <f t="shared" si="3"/>
        <v>0</v>
      </c>
      <c r="W32" s="1" t="str">
        <f t="shared" si="4"/>
        <v>=</v>
      </c>
      <c r="X32" s="44">
        <f t="shared" si="5"/>
        <v>0</v>
      </c>
    </row>
    <row r="33" spans="1:25" x14ac:dyDescent="0.2">
      <c r="A33" s="46">
        <v>32</v>
      </c>
      <c r="B33" s="47">
        <v>0.98</v>
      </c>
      <c r="C33" s="47">
        <v>0.85</v>
      </c>
      <c r="D33" s="47">
        <v>0.94</v>
      </c>
      <c r="E33" s="28">
        <v>1</v>
      </c>
      <c r="F33" s="46" t="s">
        <v>218</v>
      </c>
      <c r="G33" s="46" t="s">
        <v>220</v>
      </c>
      <c r="H33" s="46" t="s">
        <v>48</v>
      </c>
      <c r="I33" s="46" t="s">
        <v>219</v>
      </c>
      <c r="J33" s="46" t="s">
        <v>221</v>
      </c>
      <c r="K33" s="46" t="s">
        <v>222</v>
      </c>
      <c r="L33" s="46" t="b">
        <f t="shared" si="1"/>
        <v>1</v>
      </c>
      <c r="M33" s="46" t="b">
        <f t="shared" si="1"/>
        <v>1</v>
      </c>
      <c r="N33" s="46" t="b">
        <f t="shared" si="1"/>
        <v>1</v>
      </c>
      <c r="O33" s="46" t="str">
        <f t="shared" si="2"/>
        <v>Satisfied</v>
      </c>
      <c r="P33" s="48"/>
      <c r="Q33" s="31">
        <v>32</v>
      </c>
      <c r="R33" s="32">
        <v>300000</v>
      </c>
      <c r="S33" s="31" t="s">
        <v>231</v>
      </c>
      <c r="T33" s="35">
        <v>560000</v>
      </c>
      <c r="U33" s="36" t="s">
        <v>231</v>
      </c>
      <c r="V33" s="33">
        <f t="shared" si="3"/>
        <v>260000</v>
      </c>
      <c r="W33" s="31" t="str">
        <f t="shared" si="4"/>
        <v>Non-Uniform</v>
      </c>
      <c r="X33" s="46">
        <f t="shared" si="5"/>
        <v>86.67</v>
      </c>
    </row>
    <row r="34" spans="1:25" x14ac:dyDescent="0.2">
      <c r="A34" s="44">
        <v>33</v>
      </c>
      <c r="B34" s="45">
        <v>0.93</v>
      </c>
      <c r="C34" s="45">
        <v>0.86</v>
      </c>
      <c r="D34" s="45">
        <v>0.98</v>
      </c>
      <c r="E34" s="28">
        <v>1</v>
      </c>
      <c r="F34" s="44" t="s">
        <v>223</v>
      </c>
      <c r="G34" s="44" t="s">
        <v>225</v>
      </c>
      <c r="H34" s="44" t="s">
        <v>210</v>
      </c>
      <c r="I34" s="44" t="s">
        <v>224</v>
      </c>
      <c r="J34" s="44" t="s">
        <v>226</v>
      </c>
      <c r="K34" s="44" t="s">
        <v>227</v>
      </c>
      <c r="L34" s="44" t="b">
        <f t="shared" si="1"/>
        <v>0</v>
      </c>
      <c r="M34" s="44" t="b">
        <f t="shared" si="1"/>
        <v>1</v>
      </c>
      <c r="N34" s="44" t="b">
        <f t="shared" si="1"/>
        <v>1</v>
      </c>
      <c r="O34" s="44" t="str">
        <f t="shared" si="2"/>
        <v>Violated</v>
      </c>
      <c r="Q34" s="1">
        <v>33</v>
      </c>
      <c r="R34" s="29">
        <v>8000</v>
      </c>
      <c r="S34" s="1" t="s">
        <v>230</v>
      </c>
      <c r="T34" s="29">
        <v>12000</v>
      </c>
      <c r="U34" s="1" t="s">
        <v>230</v>
      </c>
      <c r="V34" s="30">
        <f>T34-R34</f>
        <v>4000</v>
      </c>
      <c r="W34" s="1" t="str">
        <f t="shared" si="4"/>
        <v>Non-Uniform</v>
      </c>
      <c r="X34" s="44">
        <f t="shared" si="5"/>
        <v>50</v>
      </c>
    </row>
    <row r="35" spans="1:25" x14ac:dyDescent="0.2">
      <c r="R35" s="37">
        <f>SUM(R2:R34)</f>
        <v>9171400</v>
      </c>
      <c r="S35" s="37" t="s">
        <v>253</v>
      </c>
      <c r="T35" s="37">
        <f>SUM(T2:T34)</f>
        <v>14154000</v>
      </c>
      <c r="U35" s="38" t="s">
        <v>254</v>
      </c>
      <c r="V35" s="30">
        <f>T35-R35</f>
        <v>4982600</v>
      </c>
      <c r="X35" s="43">
        <f>ROUND(AVERAGE(X2:X34),2)</f>
        <v>398.24</v>
      </c>
      <c r="Y35" s="49" t="s">
        <v>239</v>
      </c>
    </row>
    <row r="36" spans="1:25" x14ac:dyDescent="0.2">
      <c r="U36" s="37"/>
      <c r="X36" s="43">
        <f>ROUND(STDEV((X2:X34)),2)</f>
        <v>1379.96</v>
      </c>
      <c r="Y36" s="49" t="s">
        <v>240</v>
      </c>
    </row>
    <row r="43" spans="1:25" x14ac:dyDescent="0.2">
      <c r="E43" s="1" t="s">
        <v>242</v>
      </c>
      <c r="F43" s="1" t="s">
        <v>243</v>
      </c>
      <c r="G43" s="1" t="s">
        <v>244</v>
      </c>
      <c r="H43" s="1" t="s">
        <v>245</v>
      </c>
      <c r="I43" s="1" t="s">
        <v>246</v>
      </c>
      <c r="J43" s="1" t="s">
        <v>247</v>
      </c>
    </row>
    <row r="44" spans="1:25" x14ac:dyDescent="0.2">
      <c r="E44" s="1"/>
      <c r="F44" s="40">
        <v>300000</v>
      </c>
      <c r="G44" s="40">
        <v>2000</v>
      </c>
      <c r="H44" s="1">
        <v>2019</v>
      </c>
      <c r="I44" s="40">
        <v>2000000</v>
      </c>
      <c r="J44" s="1" t="s">
        <v>248</v>
      </c>
    </row>
    <row r="45" spans="1:25" x14ac:dyDescent="0.2">
      <c r="E45" s="31"/>
      <c r="F45" s="40">
        <v>5000000</v>
      </c>
      <c r="G45" s="40">
        <v>20000</v>
      </c>
      <c r="H45" s="1">
        <v>2019</v>
      </c>
      <c r="I45" s="40">
        <v>5000000</v>
      </c>
      <c r="J45" s="1" t="s">
        <v>248</v>
      </c>
    </row>
  </sheetData>
  <dataValidations count="1">
    <dataValidation type="list" allowBlank="1" showInputMessage="1" showErrorMessage="1" sqref="S30:S34 S2:S16 S18:S23 S26:S28 U2:U32 U34" xr:uid="{0DC19D7D-A0AB-BC47-B3D4-DF12AC29FB9F}">
      <formula1>#REF!</formula1>
    </dataValidation>
  </dataValidations>
  <pageMargins left="0.7" right="0.7" top="0.75" bottom="0.75" header="0.3" footer="0.3"/>
  <ignoredErrors>
    <ignoredError sqref="F2:K3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E3B8F-9FA7-5B4A-9E21-139AA8661D54}">
  <dimension ref="A1:Y43"/>
  <sheetViews>
    <sheetView tabSelected="1" topLeftCell="F13" workbookViewId="0">
      <selection activeCell="F3" sqref="F3:K35"/>
    </sheetView>
  </sheetViews>
  <sheetFormatPr baseColWidth="10" defaultColWidth="8.83203125" defaultRowHeight="15" x14ac:dyDescent="0.2"/>
  <cols>
    <col min="1" max="1" width="3.5" customWidth="1"/>
    <col min="2" max="2" width="8.6640625" bestFit="1" customWidth="1"/>
    <col min="3" max="3" width="11.83203125" bestFit="1" customWidth="1"/>
    <col min="4" max="4" width="10.6640625" bestFit="1" customWidth="1"/>
    <col min="5" max="5" width="10.6640625" customWidth="1"/>
    <col min="6" max="7" width="23.6640625" customWidth="1"/>
    <col min="8" max="8" width="24.5" customWidth="1"/>
    <col min="9" max="11" width="20.1640625" customWidth="1"/>
    <col min="12" max="16" width="7.83203125" customWidth="1"/>
    <col min="17" max="17" width="3.5" customWidth="1"/>
    <col min="18" max="18" width="11.6640625" bestFit="1" customWidth="1"/>
    <col min="19" max="19" width="11.5" customWidth="1"/>
    <col min="20" max="20" width="12.1640625" customWidth="1"/>
    <col min="21" max="21" width="11.6640625" customWidth="1"/>
    <col min="22" max="22" width="14" customWidth="1"/>
    <col min="23" max="23" width="16" customWidth="1"/>
    <col min="24" max="24" width="14.83203125" customWidth="1"/>
  </cols>
  <sheetData>
    <row r="1" spans="1:24" x14ac:dyDescent="0.2">
      <c r="F1" s="54" t="s">
        <v>257</v>
      </c>
      <c r="G1" s="54"/>
      <c r="H1" s="54"/>
      <c r="I1" s="54" t="s">
        <v>258</v>
      </c>
      <c r="J1" s="54"/>
      <c r="K1" s="54"/>
      <c r="R1" t="s">
        <v>228</v>
      </c>
      <c r="T1" t="s">
        <v>229</v>
      </c>
    </row>
    <row r="2" spans="1:24" ht="32" x14ac:dyDescent="0.2">
      <c r="A2" s="1" t="s">
        <v>233</v>
      </c>
      <c r="B2" s="1" t="s">
        <v>0</v>
      </c>
      <c r="C2" s="1" t="s">
        <v>1</v>
      </c>
      <c r="D2" s="1" t="s">
        <v>2</v>
      </c>
      <c r="E2" s="27" t="s">
        <v>249</v>
      </c>
      <c r="F2" s="1" t="s">
        <v>3</v>
      </c>
      <c r="G2" s="1" t="s">
        <v>5</v>
      </c>
      <c r="H2" s="1" t="s">
        <v>7</v>
      </c>
      <c r="I2" s="1" t="s">
        <v>4</v>
      </c>
      <c r="J2" s="1" t="s">
        <v>6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232</v>
      </c>
      <c r="P2" s="1"/>
      <c r="Q2" s="1" t="s">
        <v>233</v>
      </c>
      <c r="R2" s="1" t="s">
        <v>235</v>
      </c>
      <c r="S2" s="1" t="s">
        <v>232</v>
      </c>
      <c r="T2" s="1" t="s">
        <v>236</v>
      </c>
      <c r="U2" s="1" t="s">
        <v>232</v>
      </c>
      <c r="V2" s="1" t="s">
        <v>237</v>
      </c>
      <c r="W2" s="1" t="s">
        <v>234</v>
      </c>
      <c r="X2" s="7" t="s">
        <v>238</v>
      </c>
    </row>
    <row r="3" spans="1:24" x14ac:dyDescent="0.2">
      <c r="A3" s="1">
        <v>1</v>
      </c>
      <c r="B3" s="41">
        <v>0.88</v>
      </c>
      <c r="C3" s="41">
        <v>0.87</v>
      </c>
      <c r="D3" s="41">
        <v>0.97</v>
      </c>
      <c r="E3" s="28">
        <v>1</v>
      </c>
      <c r="F3" s="1" t="s">
        <v>22</v>
      </c>
      <c r="G3" s="1" t="s">
        <v>24</v>
      </c>
      <c r="H3" s="1" t="s">
        <v>26</v>
      </c>
      <c r="I3" s="1" t="s">
        <v>23</v>
      </c>
      <c r="J3" s="1" t="s">
        <v>25</v>
      </c>
      <c r="K3" s="1" t="s">
        <v>27</v>
      </c>
      <c r="L3" s="1" t="b">
        <f>IF(I3*1000&lt;F3*1000,FALSE,TRUE)</f>
        <v>0</v>
      </c>
      <c r="M3" s="1" t="b">
        <f t="shared" ref="M3:N18" si="0">IF(J3*1000&lt;G3*1000,FALSE,TRUE)</f>
        <v>0</v>
      </c>
      <c r="N3" s="1" t="b">
        <f t="shared" si="0"/>
        <v>0</v>
      </c>
      <c r="O3" s="1" t="str">
        <f>IF(OR(L3=FALSE,M3=FALSE,N3=FALSE),"Violated","Satisfied")</f>
        <v>Violated</v>
      </c>
      <c r="P3" s="1"/>
      <c r="Q3" s="1">
        <v>1</v>
      </c>
      <c r="R3" s="1">
        <v>22000</v>
      </c>
      <c r="S3" s="1" t="s">
        <v>230</v>
      </c>
      <c r="T3" s="1">
        <v>40000</v>
      </c>
      <c r="U3" s="1" t="s">
        <v>230</v>
      </c>
      <c r="V3" s="1">
        <f>T3-R3</f>
        <v>18000</v>
      </c>
      <c r="W3" s="1" t="str">
        <f>IF(T3=R3,"=",IF(T3&lt;R3,"Uniform","Non-Uniform"))</f>
        <v>Non-Uniform</v>
      </c>
      <c r="X3" s="1">
        <f>(ROUND(V3*100/R3,2))</f>
        <v>81.819999999999993</v>
      </c>
    </row>
    <row r="4" spans="1:24" x14ac:dyDescent="0.2">
      <c r="A4" s="1">
        <v>2</v>
      </c>
      <c r="B4" s="41">
        <v>0.98</v>
      </c>
      <c r="C4" s="41">
        <v>0.96</v>
      </c>
      <c r="D4" s="41">
        <v>0.93</v>
      </c>
      <c r="E4" s="28">
        <v>1</v>
      </c>
      <c r="F4" s="1" t="s">
        <v>31</v>
      </c>
      <c r="G4" s="1" t="s">
        <v>33</v>
      </c>
      <c r="H4" s="1" t="s">
        <v>35</v>
      </c>
      <c r="I4" s="1" t="s">
        <v>32</v>
      </c>
      <c r="J4" s="1" t="s">
        <v>34</v>
      </c>
      <c r="K4" s="1" t="s">
        <v>36</v>
      </c>
      <c r="L4" s="1" t="b">
        <f t="shared" ref="L4:N35" si="1">IF(I4*1000&lt;F4*1000,FALSE,TRUE)</f>
        <v>0</v>
      </c>
      <c r="M4" s="1" t="b">
        <f t="shared" si="0"/>
        <v>0</v>
      </c>
      <c r="N4" s="1" t="b">
        <f t="shared" si="0"/>
        <v>1</v>
      </c>
      <c r="O4" s="1" t="str">
        <f t="shared" ref="O4:O35" si="2">IF(OR(L4=FALSE,M4=FALSE,N4=FALSE),"Violated","Satisfied")</f>
        <v>Violated</v>
      </c>
      <c r="P4" s="1"/>
      <c r="Q4" s="1">
        <v>2</v>
      </c>
      <c r="R4" s="1">
        <v>4000</v>
      </c>
      <c r="S4" s="1" t="s">
        <v>230</v>
      </c>
      <c r="T4" s="1">
        <v>8000</v>
      </c>
      <c r="U4" s="1" t="s">
        <v>230</v>
      </c>
      <c r="V4" s="1">
        <f t="shared" ref="V4:V35" si="3">T4-R4</f>
        <v>4000</v>
      </c>
      <c r="W4" s="1" t="str">
        <f t="shared" ref="W4:W35" si="4">IF(T4=R4,"=",IF(T4&lt;R4,"Uniform","Non-Uniform"))</f>
        <v>Non-Uniform</v>
      </c>
      <c r="X4" s="1">
        <f t="shared" ref="X4:X35" si="5">(ROUND(V4*100/R4,2))</f>
        <v>100</v>
      </c>
    </row>
    <row r="5" spans="1:24" x14ac:dyDescent="0.2">
      <c r="A5" s="1">
        <v>3</v>
      </c>
      <c r="B5" s="41">
        <v>0.87</v>
      </c>
      <c r="C5" s="41">
        <v>0.87</v>
      </c>
      <c r="D5" s="41">
        <v>0.9</v>
      </c>
      <c r="E5" s="28">
        <v>1</v>
      </c>
      <c r="F5" s="1" t="s">
        <v>38</v>
      </c>
      <c r="G5" s="1" t="s">
        <v>40</v>
      </c>
      <c r="H5" s="1" t="s">
        <v>42</v>
      </c>
      <c r="I5" s="1" t="s">
        <v>39</v>
      </c>
      <c r="J5" s="1" t="s">
        <v>41</v>
      </c>
      <c r="K5" s="1" t="s">
        <v>43</v>
      </c>
      <c r="L5" s="1" t="b">
        <f t="shared" si="1"/>
        <v>1</v>
      </c>
      <c r="M5" s="1" t="b">
        <f t="shared" si="0"/>
        <v>0</v>
      </c>
      <c r="N5" s="1" t="b">
        <f t="shared" si="0"/>
        <v>0</v>
      </c>
      <c r="O5" s="1" t="str">
        <f t="shared" si="2"/>
        <v>Violated</v>
      </c>
      <c r="P5" s="1"/>
      <c r="Q5" s="1">
        <v>3</v>
      </c>
      <c r="R5" s="1">
        <v>26000</v>
      </c>
      <c r="S5" s="1" t="s">
        <v>230</v>
      </c>
      <c r="T5" s="1">
        <v>42000</v>
      </c>
      <c r="U5" s="1" t="s">
        <v>230</v>
      </c>
      <c r="V5" s="1">
        <f t="shared" si="3"/>
        <v>16000</v>
      </c>
      <c r="W5" s="1" t="str">
        <f t="shared" si="4"/>
        <v>Non-Uniform</v>
      </c>
      <c r="X5" s="1">
        <f t="shared" si="5"/>
        <v>61.54</v>
      </c>
    </row>
    <row r="6" spans="1:24" x14ac:dyDescent="0.2">
      <c r="A6" s="31">
        <v>4</v>
      </c>
      <c r="B6" s="42">
        <v>0.96</v>
      </c>
      <c r="C6" s="42">
        <v>0.9</v>
      </c>
      <c r="D6" s="42">
        <v>0.82</v>
      </c>
      <c r="E6" s="28">
        <v>1</v>
      </c>
      <c r="F6" s="31" t="s">
        <v>49</v>
      </c>
      <c r="G6" s="31" t="s">
        <v>51</v>
      </c>
      <c r="H6" s="31" t="s">
        <v>53</v>
      </c>
      <c r="I6" s="31" t="s">
        <v>50</v>
      </c>
      <c r="J6" s="31" t="s">
        <v>52</v>
      </c>
      <c r="K6" s="31" t="s">
        <v>54</v>
      </c>
      <c r="L6" s="31" t="b">
        <f t="shared" si="1"/>
        <v>1</v>
      </c>
      <c r="M6" s="31" t="b">
        <f t="shared" si="0"/>
        <v>1</v>
      </c>
      <c r="N6" s="31" t="b">
        <f t="shared" si="0"/>
        <v>1</v>
      </c>
      <c r="O6" s="31" t="str">
        <f t="shared" si="2"/>
        <v>Satisfied</v>
      </c>
      <c r="P6" s="31"/>
      <c r="Q6" s="31">
        <v>4</v>
      </c>
      <c r="R6" s="31">
        <v>1460000</v>
      </c>
      <c r="S6" s="31" t="s">
        <v>231</v>
      </c>
      <c r="T6" s="31">
        <v>2620000</v>
      </c>
      <c r="U6" s="31" t="s">
        <v>231</v>
      </c>
      <c r="V6" s="31">
        <f t="shared" si="3"/>
        <v>1160000</v>
      </c>
      <c r="W6" s="31" t="str">
        <f t="shared" si="4"/>
        <v>Non-Uniform</v>
      </c>
      <c r="X6" s="31">
        <f>(ROUND(V6*100/R6,2))</f>
        <v>79.45</v>
      </c>
    </row>
    <row r="7" spans="1:24" x14ac:dyDescent="0.2">
      <c r="A7" s="1">
        <v>5</v>
      </c>
      <c r="B7" s="41">
        <v>0.96</v>
      </c>
      <c r="C7" s="41">
        <v>0.81</v>
      </c>
      <c r="D7" s="41">
        <v>0.96</v>
      </c>
      <c r="E7" s="28">
        <v>1</v>
      </c>
      <c r="F7" s="1" t="s">
        <v>55</v>
      </c>
      <c r="G7" s="1" t="s">
        <v>57</v>
      </c>
      <c r="H7" s="1" t="s">
        <v>59</v>
      </c>
      <c r="I7" s="1" t="s">
        <v>56</v>
      </c>
      <c r="J7" s="1" t="s">
        <v>58</v>
      </c>
      <c r="K7" s="1" t="s">
        <v>60</v>
      </c>
      <c r="L7" s="1" t="b">
        <f t="shared" si="1"/>
        <v>1</v>
      </c>
      <c r="M7" s="1" t="b">
        <f t="shared" si="0"/>
        <v>1</v>
      </c>
      <c r="N7" s="1" t="b">
        <f t="shared" si="0"/>
        <v>1</v>
      </c>
      <c r="O7" s="1" t="str">
        <f t="shared" si="2"/>
        <v>Satisfied</v>
      </c>
      <c r="P7" s="1"/>
      <c r="Q7" s="1">
        <v>5</v>
      </c>
      <c r="R7" s="1">
        <v>1422000</v>
      </c>
      <c r="S7" s="1" t="s">
        <v>231</v>
      </c>
      <c r="T7" s="1">
        <v>1468000</v>
      </c>
      <c r="U7" s="1" t="s">
        <v>231</v>
      </c>
      <c r="V7" s="1">
        <f t="shared" si="3"/>
        <v>46000</v>
      </c>
      <c r="W7" s="1" t="str">
        <f t="shared" si="4"/>
        <v>Non-Uniform</v>
      </c>
      <c r="X7" s="1">
        <f t="shared" si="5"/>
        <v>3.23</v>
      </c>
    </row>
    <row r="8" spans="1:24" x14ac:dyDescent="0.2">
      <c r="A8" s="1">
        <v>6</v>
      </c>
      <c r="B8" s="41">
        <v>0.89</v>
      </c>
      <c r="C8" s="41">
        <v>0.88</v>
      </c>
      <c r="D8" s="41">
        <v>0.88</v>
      </c>
      <c r="E8" s="28">
        <v>1</v>
      </c>
      <c r="F8" s="1" t="s">
        <v>63</v>
      </c>
      <c r="G8" s="1" t="s">
        <v>65</v>
      </c>
      <c r="H8" s="1" t="s">
        <v>67</v>
      </c>
      <c r="I8" s="1" t="s">
        <v>64</v>
      </c>
      <c r="J8" s="1" t="s">
        <v>66</v>
      </c>
      <c r="K8" s="1" t="s">
        <v>68</v>
      </c>
      <c r="L8" s="1" t="b">
        <f t="shared" si="1"/>
        <v>1</v>
      </c>
      <c r="M8" s="1" t="b">
        <f t="shared" si="0"/>
        <v>1</v>
      </c>
      <c r="N8" s="1" t="b">
        <f t="shared" si="0"/>
        <v>0</v>
      </c>
      <c r="O8" s="1" t="str">
        <f t="shared" si="2"/>
        <v>Violated</v>
      </c>
      <c r="P8" s="1"/>
      <c r="Q8" s="1">
        <v>6</v>
      </c>
      <c r="R8" s="1">
        <v>58000</v>
      </c>
      <c r="S8" s="1" t="s">
        <v>231</v>
      </c>
      <c r="T8" s="1">
        <v>62000</v>
      </c>
      <c r="U8" s="1" t="s">
        <v>231</v>
      </c>
      <c r="V8" s="1">
        <f t="shared" si="3"/>
        <v>4000</v>
      </c>
      <c r="W8" s="1" t="str">
        <f t="shared" si="4"/>
        <v>Non-Uniform</v>
      </c>
      <c r="X8" s="1">
        <f t="shared" si="5"/>
        <v>6.9</v>
      </c>
    </row>
    <row r="9" spans="1:24" x14ac:dyDescent="0.2">
      <c r="A9" s="31">
        <v>7</v>
      </c>
      <c r="B9" s="42">
        <v>0.93</v>
      </c>
      <c r="C9" s="42">
        <v>0.89</v>
      </c>
      <c r="D9" s="42">
        <v>0.95</v>
      </c>
      <c r="E9" s="28">
        <v>1</v>
      </c>
      <c r="F9" s="31" t="s">
        <v>69</v>
      </c>
      <c r="G9" s="31" t="s">
        <v>71</v>
      </c>
      <c r="H9" s="31" t="s">
        <v>73</v>
      </c>
      <c r="I9" s="31" t="s">
        <v>70</v>
      </c>
      <c r="J9" s="31" t="s">
        <v>72</v>
      </c>
      <c r="K9" s="31" t="s">
        <v>74</v>
      </c>
      <c r="L9" s="31" t="b">
        <f t="shared" si="1"/>
        <v>1</v>
      </c>
      <c r="M9" s="31" t="b">
        <f t="shared" si="0"/>
        <v>0</v>
      </c>
      <c r="N9" s="31" t="b">
        <f t="shared" si="0"/>
        <v>1</v>
      </c>
      <c r="O9" s="31" t="str">
        <f t="shared" si="2"/>
        <v>Violated</v>
      </c>
      <c r="P9" s="31"/>
      <c r="Q9" s="31">
        <v>7</v>
      </c>
      <c r="R9" s="31">
        <v>2640000</v>
      </c>
      <c r="S9" s="31" t="s">
        <v>230</v>
      </c>
      <c r="T9" s="31">
        <v>3880000</v>
      </c>
      <c r="U9" s="31" t="s">
        <v>230</v>
      </c>
      <c r="V9" s="31">
        <f t="shared" si="3"/>
        <v>1240000</v>
      </c>
      <c r="W9" s="31" t="str">
        <f t="shared" si="4"/>
        <v>Non-Uniform</v>
      </c>
      <c r="X9" s="31">
        <f t="shared" si="5"/>
        <v>46.97</v>
      </c>
    </row>
    <row r="10" spans="1:24" x14ac:dyDescent="0.2">
      <c r="A10" s="1">
        <v>8</v>
      </c>
      <c r="B10" s="41">
        <v>0.85</v>
      </c>
      <c r="C10" s="41">
        <v>0.84</v>
      </c>
      <c r="D10" s="41">
        <v>0.83</v>
      </c>
      <c r="E10" s="28">
        <v>1</v>
      </c>
      <c r="F10" s="1" t="s">
        <v>75</v>
      </c>
      <c r="G10" s="1" t="s">
        <v>77</v>
      </c>
      <c r="H10" s="1" t="s">
        <v>79</v>
      </c>
      <c r="I10" s="1" t="s">
        <v>76</v>
      </c>
      <c r="J10" s="1" t="s">
        <v>78</v>
      </c>
      <c r="K10" s="1" t="s">
        <v>80</v>
      </c>
      <c r="L10" s="1" t="b">
        <f t="shared" si="1"/>
        <v>0</v>
      </c>
      <c r="M10" s="1" t="b">
        <f t="shared" si="0"/>
        <v>1</v>
      </c>
      <c r="N10" s="1" t="b">
        <f t="shared" si="0"/>
        <v>1</v>
      </c>
      <c r="O10" s="1" t="str">
        <f t="shared" si="2"/>
        <v>Violated</v>
      </c>
      <c r="P10" s="1"/>
      <c r="Q10" s="1">
        <v>8</v>
      </c>
      <c r="R10" s="1">
        <v>92000</v>
      </c>
      <c r="S10" s="1" t="s">
        <v>230</v>
      </c>
      <c r="T10" s="1">
        <v>156000</v>
      </c>
      <c r="U10" s="1" t="s">
        <v>230</v>
      </c>
      <c r="V10" s="1">
        <f t="shared" si="3"/>
        <v>64000</v>
      </c>
      <c r="W10" s="1" t="str">
        <f t="shared" si="4"/>
        <v>Non-Uniform</v>
      </c>
      <c r="X10" s="1">
        <f t="shared" si="5"/>
        <v>69.569999999999993</v>
      </c>
    </row>
    <row r="11" spans="1:24" x14ac:dyDescent="0.2">
      <c r="A11" s="1">
        <v>9</v>
      </c>
      <c r="B11" s="41">
        <v>0.81</v>
      </c>
      <c r="C11" s="41">
        <v>0.82</v>
      </c>
      <c r="D11" s="41">
        <v>0.98</v>
      </c>
      <c r="E11" s="28">
        <v>1</v>
      </c>
      <c r="F11" s="1" t="s">
        <v>81</v>
      </c>
      <c r="G11" s="1" t="s">
        <v>83</v>
      </c>
      <c r="H11" s="1" t="s">
        <v>85</v>
      </c>
      <c r="I11" s="1" t="s">
        <v>82</v>
      </c>
      <c r="J11" s="1" t="s">
        <v>84</v>
      </c>
      <c r="K11" s="1" t="s">
        <v>86</v>
      </c>
      <c r="L11" s="1" t="b">
        <f t="shared" si="1"/>
        <v>1</v>
      </c>
      <c r="M11" s="1" t="b">
        <f t="shared" si="0"/>
        <v>0</v>
      </c>
      <c r="N11" s="1" t="b">
        <f t="shared" si="0"/>
        <v>1</v>
      </c>
      <c r="O11" s="1" t="str">
        <f t="shared" si="2"/>
        <v>Violated</v>
      </c>
      <c r="P11" s="1"/>
      <c r="Q11" s="1">
        <v>9</v>
      </c>
      <c r="R11" s="1">
        <v>1654000</v>
      </c>
      <c r="S11" s="1" t="s">
        <v>230</v>
      </c>
      <c r="T11" s="1">
        <v>1358000</v>
      </c>
      <c r="U11" s="1" t="s">
        <v>230</v>
      </c>
      <c r="V11" s="1">
        <f t="shared" si="3"/>
        <v>-296000</v>
      </c>
      <c r="W11" s="1" t="str">
        <f t="shared" si="4"/>
        <v>Uniform</v>
      </c>
      <c r="X11" s="1">
        <f t="shared" si="5"/>
        <v>-17.899999999999999</v>
      </c>
    </row>
    <row r="12" spans="1:24" x14ac:dyDescent="0.2">
      <c r="A12" s="1">
        <v>10</v>
      </c>
      <c r="B12" s="41">
        <v>0.96</v>
      </c>
      <c r="C12" s="41">
        <v>0.82</v>
      </c>
      <c r="D12" s="41">
        <v>0.91</v>
      </c>
      <c r="E12" s="28">
        <v>1</v>
      </c>
      <c r="F12" s="1" t="s">
        <v>87</v>
      </c>
      <c r="G12" s="1" t="s">
        <v>89</v>
      </c>
      <c r="H12" s="1" t="s">
        <v>91</v>
      </c>
      <c r="I12" s="1" t="s">
        <v>88</v>
      </c>
      <c r="J12" s="1" t="s">
        <v>90</v>
      </c>
      <c r="K12" s="1" t="s">
        <v>92</v>
      </c>
      <c r="L12" s="1" t="b">
        <f t="shared" si="1"/>
        <v>1</v>
      </c>
      <c r="M12" s="1" t="b">
        <f t="shared" si="0"/>
        <v>1</v>
      </c>
      <c r="N12" s="1" t="b">
        <f t="shared" si="0"/>
        <v>0</v>
      </c>
      <c r="O12" s="1" t="str">
        <f t="shared" si="2"/>
        <v>Violated</v>
      </c>
      <c r="P12" s="1"/>
      <c r="Q12" s="1">
        <v>10</v>
      </c>
      <c r="R12" s="1">
        <v>8000</v>
      </c>
      <c r="S12" s="1" t="s">
        <v>230</v>
      </c>
      <c r="T12" s="1">
        <v>12000</v>
      </c>
      <c r="U12" s="1" t="s">
        <v>230</v>
      </c>
      <c r="V12" s="1">
        <f t="shared" si="3"/>
        <v>4000</v>
      </c>
      <c r="W12" s="1" t="str">
        <f t="shared" si="4"/>
        <v>Non-Uniform</v>
      </c>
      <c r="X12" s="1">
        <f t="shared" si="5"/>
        <v>50</v>
      </c>
    </row>
    <row r="13" spans="1:24" x14ac:dyDescent="0.2">
      <c r="A13" s="1">
        <v>11</v>
      </c>
      <c r="B13" s="41">
        <v>0.99</v>
      </c>
      <c r="C13" s="41">
        <v>0.82</v>
      </c>
      <c r="D13" s="41">
        <v>0.92</v>
      </c>
      <c r="E13" s="28">
        <v>1</v>
      </c>
      <c r="F13" s="1" t="s">
        <v>94</v>
      </c>
      <c r="G13" s="1" t="s">
        <v>96</v>
      </c>
      <c r="H13" s="1" t="s">
        <v>98</v>
      </c>
      <c r="I13" s="1" t="s">
        <v>95</v>
      </c>
      <c r="J13" s="1" t="s">
        <v>97</v>
      </c>
      <c r="K13" s="1" t="s">
        <v>99</v>
      </c>
      <c r="L13" s="1" t="b">
        <f t="shared" si="1"/>
        <v>0</v>
      </c>
      <c r="M13" s="1" t="b">
        <f t="shared" si="0"/>
        <v>0</v>
      </c>
      <c r="N13" s="1" t="b">
        <f t="shared" si="0"/>
        <v>0</v>
      </c>
      <c r="O13" s="1" t="str">
        <f t="shared" si="2"/>
        <v>Violated</v>
      </c>
      <c r="P13" s="1"/>
      <c r="Q13" s="1">
        <v>11</v>
      </c>
      <c r="R13" s="1">
        <v>2000</v>
      </c>
      <c r="S13" s="1" t="s">
        <v>230</v>
      </c>
      <c r="T13" s="1">
        <v>2000</v>
      </c>
      <c r="U13" s="1" t="s">
        <v>230</v>
      </c>
      <c r="V13" s="1">
        <f t="shared" si="3"/>
        <v>0</v>
      </c>
      <c r="W13" s="1" t="str">
        <f t="shared" si="4"/>
        <v>=</v>
      </c>
      <c r="X13" s="1">
        <f t="shared" si="5"/>
        <v>0</v>
      </c>
    </row>
    <row r="14" spans="1:24" x14ac:dyDescent="0.2">
      <c r="A14" s="1">
        <v>12</v>
      </c>
      <c r="B14" s="41">
        <v>0.8</v>
      </c>
      <c r="C14" s="41">
        <v>0.87</v>
      </c>
      <c r="D14" s="41">
        <v>0.89</v>
      </c>
      <c r="E14" s="28">
        <v>1</v>
      </c>
      <c r="F14" s="1" t="s">
        <v>100</v>
      </c>
      <c r="G14" s="1" t="s">
        <v>102</v>
      </c>
      <c r="H14" s="1" t="s">
        <v>104</v>
      </c>
      <c r="I14" s="1" t="s">
        <v>101</v>
      </c>
      <c r="J14" s="1" t="s">
        <v>103</v>
      </c>
      <c r="K14" s="1" t="s">
        <v>105</v>
      </c>
      <c r="L14" s="1" t="b">
        <f t="shared" si="1"/>
        <v>1</v>
      </c>
      <c r="M14" s="1" t="b">
        <f t="shared" si="0"/>
        <v>1</v>
      </c>
      <c r="N14" s="1" t="b">
        <f t="shared" si="0"/>
        <v>1</v>
      </c>
      <c r="O14" s="1" t="str">
        <f t="shared" si="2"/>
        <v>Satisfied</v>
      </c>
      <c r="P14" s="1"/>
      <c r="Q14" s="1">
        <v>12</v>
      </c>
      <c r="R14" s="1">
        <v>58000</v>
      </c>
      <c r="S14" s="1" t="s">
        <v>231</v>
      </c>
      <c r="T14" s="1">
        <v>66000</v>
      </c>
      <c r="U14" s="1" t="s">
        <v>231</v>
      </c>
      <c r="V14" s="1">
        <f t="shared" si="3"/>
        <v>8000</v>
      </c>
      <c r="W14" s="1" t="str">
        <f t="shared" si="4"/>
        <v>Non-Uniform</v>
      </c>
      <c r="X14" s="1">
        <f t="shared" si="5"/>
        <v>13.79</v>
      </c>
    </row>
    <row r="15" spans="1:24" x14ac:dyDescent="0.2">
      <c r="A15" s="1">
        <v>13</v>
      </c>
      <c r="B15" s="41">
        <v>0.92</v>
      </c>
      <c r="C15" s="41">
        <v>0.9</v>
      </c>
      <c r="D15" s="41">
        <v>0.92</v>
      </c>
      <c r="E15" s="28">
        <v>1</v>
      </c>
      <c r="F15" s="1" t="s">
        <v>106</v>
      </c>
      <c r="G15" s="1" t="s">
        <v>108</v>
      </c>
      <c r="H15" s="1" t="s">
        <v>110</v>
      </c>
      <c r="I15" s="1" t="s">
        <v>107</v>
      </c>
      <c r="J15" s="1" t="s">
        <v>109</v>
      </c>
      <c r="K15" s="1" t="s">
        <v>111</v>
      </c>
      <c r="L15" s="1" t="b">
        <f t="shared" si="1"/>
        <v>1</v>
      </c>
      <c r="M15" s="1" t="b">
        <f t="shared" si="0"/>
        <v>1</v>
      </c>
      <c r="N15" s="1" t="b">
        <f t="shared" si="0"/>
        <v>0</v>
      </c>
      <c r="O15" s="1" t="str">
        <f t="shared" si="2"/>
        <v>Violated</v>
      </c>
      <c r="P15" s="1"/>
      <c r="Q15" s="1">
        <v>13</v>
      </c>
      <c r="R15" s="1">
        <v>18000</v>
      </c>
      <c r="S15" s="1" t="s">
        <v>230</v>
      </c>
      <c r="T15" s="1">
        <v>28000</v>
      </c>
      <c r="U15" s="1" t="s">
        <v>230</v>
      </c>
      <c r="V15" s="1">
        <f t="shared" si="3"/>
        <v>10000</v>
      </c>
      <c r="W15" s="1" t="str">
        <f t="shared" si="4"/>
        <v>Non-Uniform</v>
      </c>
      <c r="X15" s="1">
        <f t="shared" si="5"/>
        <v>55.56</v>
      </c>
    </row>
    <row r="16" spans="1:24" x14ac:dyDescent="0.2">
      <c r="A16" s="1">
        <v>14</v>
      </c>
      <c r="B16" s="41">
        <v>0.94</v>
      </c>
      <c r="C16" s="41">
        <v>0.87</v>
      </c>
      <c r="D16" s="41">
        <v>0.89</v>
      </c>
      <c r="E16" s="28">
        <v>1</v>
      </c>
      <c r="F16" s="1" t="s">
        <v>113</v>
      </c>
      <c r="G16" s="1" t="s">
        <v>115</v>
      </c>
      <c r="H16" s="1" t="s">
        <v>117</v>
      </c>
      <c r="I16" s="1" t="s">
        <v>114</v>
      </c>
      <c r="J16" s="1" t="s">
        <v>116</v>
      </c>
      <c r="K16" s="1" t="s">
        <v>118</v>
      </c>
      <c r="L16" s="1" t="b">
        <f t="shared" si="1"/>
        <v>1</v>
      </c>
      <c r="M16" s="1" t="b">
        <f t="shared" si="0"/>
        <v>0</v>
      </c>
      <c r="N16" s="1" t="b">
        <f t="shared" si="0"/>
        <v>1</v>
      </c>
      <c r="O16" s="1" t="str">
        <f t="shared" si="2"/>
        <v>Violated</v>
      </c>
      <c r="P16" s="1"/>
      <c r="Q16" s="1">
        <v>14</v>
      </c>
      <c r="R16" s="1">
        <v>12000</v>
      </c>
      <c r="S16" s="1" t="s">
        <v>230</v>
      </c>
      <c r="T16" s="1">
        <v>22000</v>
      </c>
      <c r="U16" s="1" t="s">
        <v>230</v>
      </c>
      <c r="V16" s="1">
        <f t="shared" si="3"/>
        <v>10000</v>
      </c>
      <c r="W16" s="1" t="str">
        <f t="shared" si="4"/>
        <v>Non-Uniform</v>
      </c>
      <c r="X16" s="1">
        <f t="shared" si="5"/>
        <v>83.33</v>
      </c>
    </row>
    <row r="17" spans="1:24" x14ac:dyDescent="0.2">
      <c r="A17" s="1">
        <v>15</v>
      </c>
      <c r="B17" s="41">
        <v>0.87</v>
      </c>
      <c r="C17" s="41">
        <v>0.88</v>
      </c>
      <c r="D17" s="41">
        <v>0.91</v>
      </c>
      <c r="E17" s="28">
        <v>1</v>
      </c>
      <c r="F17" s="1" t="s">
        <v>119</v>
      </c>
      <c r="G17" s="1" t="s">
        <v>121</v>
      </c>
      <c r="H17" s="1" t="s">
        <v>123</v>
      </c>
      <c r="I17" s="1" t="s">
        <v>120</v>
      </c>
      <c r="J17" s="1" t="s">
        <v>122</v>
      </c>
      <c r="K17" s="1" t="s">
        <v>124</v>
      </c>
      <c r="L17" s="1" t="b">
        <f t="shared" si="1"/>
        <v>1</v>
      </c>
      <c r="M17" s="1" t="b">
        <f t="shared" si="0"/>
        <v>1</v>
      </c>
      <c r="N17" s="1" t="b">
        <f t="shared" si="0"/>
        <v>1</v>
      </c>
      <c r="O17" s="1" t="str">
        <f t="shared" si="2"/>
        <v>Satisfied</v>
      </c>
      <c r="P17" s="1"/>
      <c r="Q17" s="1">
        <v>15</v>
      </c>
      <c r="R17" s="1">
        <v>220000</v>
      </c>
      <c r="S17" s="1" t="s">
        <v>231</v>
      </c>
      <c r="T17" s="1">
        <v>220000</v>
      </c>
      <c r="U17" s="1" t="s">
        <v>231</v>
      </c>
      <c r="V17" s="1">
        <f t="shared" si="3"/>
        <v>0</v>
      </c>
      <c r="W17" s="1" t="str">
        <f t="shared" si="4"/>
        <v>=</v>
      </c>
      <c r="X17" s="1">
        <f t="shared" si="5"/>
        <v>0</v>
      </c>
    </row>
    <row r="18" spans="1:24" x14ac:dyDescent="0.2">
      <c r="A18" s="31">
        <v>16</v>
      </c>
      <c r="B18" s="42">
        <v>0.87</v>
      </c>
      <c r="C18" s="42">
        <v>0.8</v>
      </c>
      <c r="D18" s="42">
        <v>0.91</v>
      </c>
      <c r="E18" s="28">
        <v>1</v>
      </c>
      <c r="F18" s="31" t="s">
        <v>125</v>
      </c>
      <c r="G18" s="31" t="s">
        <v>127</v>
      </c>
      <c r="H18" s="31" t="s">
        <v>123</v>
      </c>
      <c r="I18" s="31" t="s">
        <v>126</v>
      </c>
      <c r="J18" s="31" t="s">
        <v>128</v>
      </c>
      <c r="K18" s="31" t="s">
        <v>129</v>
      </c>
      <c r="L18" s="31" t="b">
        <f t="shared" si="1"/>
        <v>1</v>
      </c>
      <c r="M18" s="31" t="b">
        <f t="shared" si="0"/>
        <v>0</v>
      </c>
      <c r="N18" s="31" t="b">
        <f t="shared" si="0"/>
        <v>1</v>
      </c>
      <c r="O18" s="31" t="str">
        <f t="shared" si="2"/>
        <v>Violated</v>
      </c>
      <c r="P18" s="31"/>
      <c r="Q18" s="31">
        <v>16</v>
      </c>
      <c r="R18" s="31">
        <v>2980000</v>
      </c>
      <c r="S18" s="31" t="s">
        <v>230</v>
      </c>
      <c r="T18" s="31">
        <v>3500000</v>
      </c>
      <c r="U18" s="31" t="s">
        <v>230</v>
      </c>
      <c r="V18" s="31">
        <f t="shared" si="3"/>
        <v>520000</v>
      </c>
      <c r="W18" s="31" t="str">
        <f t="shared" si="4"/>
        <v>Non-Uniform</v>
      </c>
      <c r="X18" s="31">
        <f t="shared" si="5"/>
        <v>17.45</v>
      </c>
    </row>
    <row r="19" spans="1:24" x14ac:dyDescent="0.2">
      <c r="A19" s="1">
        <v>17</v>
      </c>
      <c r="B19" s="41">
        <v>0.82</v>
      </c>
      <c r="C19" s="41">
        <v>0.84</v>
      </c>
      <c r="D19" s="41">
        <v>0.82</v>
      </c>
      <c r="E19" s="28">
        <v>1</v>
      </c>
      <c r="F19" s="1" t="s">
        <v>130</v>
      </c>
      <c r="G19" s="1" t="s">
        <v>132</v>
      </c>
      <c r="H19" s="1" t="s">
        <v>134</v>
      </c>
      <c r="I19" s="1" t="s">
        <v>131</v>
      </c>
      <c r="J19" s="1" t="s">
        <v>133</v>
      </c>
      <c r="K19" s="1" t="s">
        <v>135</v>
      </c>
      <c r="L19" s="1" t="b">
        <f t="shared" si="1"/>
        <v>1</v>
      </c>
      <c r="M19" s="1" t="b">
        <f t="shared" si="1"/>
        <v>1</v>
      </c>
      <c r="N19" s="1" t="b">
        <f t="shared" si="1"/>
        <v>1</v>
      </c>
      <c r="O19" s="1" t="str">
        <f t="shared" si="2"/>
        <v>Satisfied</v>
      </c>
      <c r="P19" s="1"/>
      <c r="Q19" s="1">
        <v>17</v>
      </c>
      <c r="R19" s="1">
        <v>244000</v>
      </c>
      <c r="S19" s="1" t="s">
        <v>231</v>
      </c>
      <c r="T19" s="1">
        <v>332000</v>
      </c>
      <c r="U19" s="1" t="s">
        <v>231</v>
      </c>
      <c r="V19" s="1">
        <f t="shared" si="3"/>
        <v>88000</v>
      </c>
      <c r="W19" s="1" t="str">
        <f t="shared" si="4"/>
        <v>Non-Uniform</v>
      </c>
      <c r="X19" s="1">
        <f t="shared" si="5"/>
        <v>36.07</v>
      </c>
    </row>
    <row r="20" spans="1:24" x14ac:dyDescent="0.2">
      <c r="A20" s="1">
        <v>18</v>
      </c>
      <c r="B20" s="41">
        <v>0.89</v>
      </c>
      <c r="C20" s="41">
        <v>0.83</v>
      </c>
      <c r="D20" s="41">
        <v>0.97</v>
      </c>
      <c r="E20" s="28">
        <v>1</v>
      </c>
      <c r="F20" s="1" t="s">
        <v>136</v>
      </c>
      <c r="G20" s="1" t="s">
        <v>138</v>
      </c>
      <c r="H20" s="1" t="s">
        <v>140</v>
      </c>
      <c r="I20" s="1" t="s">
        <v>137</v>
      </c>
      <c r="J20" s="1" t="s">
        <v>139</v>
      </c>
      <c r="K20" s="1" t="s">
        <v>141</v>
      </c>
      <c r="L20" s="1" t="b">
        <f t="shared" si="1"/>
        <v>1</v>
      </c>
      <c r="M20" s="1" t="b">
        <f t="shared" si="1"/>
        <v>1</v>
      </c>
      <c r="N20" s="1" t="b">
        <f t="shared" si="1"/>
        <v>1</v>
      </c>
      <c r="O20" s="1" t="str">
        <f t="shared" si="2"/>
        <v>Satisfied</v>
      </c>
      <c r="P20" s="1"/>
      <c r="Q20" s="1">
        <v>18</v>
      </c>
      <c r="R20" s="1">
        <v>424000</v>
      </c>
      <c r="S20" s="1" t="s">
        <v>231</v>
      </c>
      <c r="T20" s="1">
        <v>900000</v>
      </c>
      <c r="U20" s="1" t="s">
        <v>231</v>
      </c>
      <c r="V20" s="1">
        <f t="shared" si="3"/>
        <v>476000</v>
      </c>
      <c r="W20" s="1" t="str">
        <f t="shared" si="4"/>
        <v>Non-Uniform</v>
      </c>
      <c r="X20" s="1">
        <f t="shared" si="5"/>
        <v>112.26</v>
      </c>
    </row>
    <row r="21" spans="1:24" x14ac:dyDescent="0.2">
      <c r="A21" s="1">
        <v>19</v>
      </c>
      <c r="B21" s="41">
        <v>0.97</v>
      </c>
      <c r="C21" s="41">
        <v>0.94</v>
      </c>
      <c r="D21" s="41">
        <v>0.93</v>
      </c>
      <c r="E21" s="28">
        <v>1</v>
      </c>
      <c r="F21" s="1" t="s">
        <v>142</v>
      </c>
      <c r="G21" s="1" t="s">
        <v>144</v>
      </c>
      <c r="H21" s="1" t="s">
        <v>61</v>
      </c>
      <c r="I21" s="1" t="s">
        <v>143</v>
      </c>
      <c r="J21" s="1" t="s">
        <v>145</v>
      </c>
      <c r="K21" s="1" t="s">
        <v>146</v>
      </c>
      <c r="L21" s="1" t="b">
        <f t="shared" si="1"/>
        <v>1</v>
      </c>
      <c r="M21" s="1" t="b">
        <f t="shared" si="1"/>
        <v>1</v>
      </c>
      <c r="N21" s="1" t="b">
        <f t="shared" si="1"/>
        <v>1</v>
      </c>
      <c r="O21" s="1" t="str">
        <f t="shared" si="2"/>
        <v>Satisfied</v>
      </c>
      <c r="P21" s="1"/>
      <c r="Q21" s="1">
        <v>19</v>
      </c>
      <c r="R21" s="1">
        <v>178000</v>
      </c>
      <c r="S21" s="1" t="s">
        <v>231</v>
      </c>
      <c r="T21" s="1">
        <v>192000</v>
      </c>
      <c r="U21" s="1" t="s">
        <v>231</v>
      </c>
      <c r="V21" s="1">
        <f t="shared" si="3"/>
        <v>14000</v>
      </c>
      <c r="W21" s="1" t="str">
        <f t="shared" si="4"/>
        <v>Non-Uniform</v>
      </c>
      <c r="X21" s="1">
        <f t="shared" si="5"/>
        <v>7.87</v>
      </c>
    </row>
    <row r="22" spans="1:24" x14ac:dyDescent="0.2">
      <c r="A22" s="1">
        <v>20</v>
      </c>
      <c r="B22" s="41">
        <v>0.84</v>
      </c>
      <c r="C22" s="41">
        <v>0.82</v>
      </c>
      <c r="D22" s="41">
        <v>0.85</v>
      </c>
      <c r="E22" s="28">
        <v>1</v>
      </c>
      <c r="F22" s="1" t="s">
        <v>147</v>
      </c>
      <c r="G22" s="1" t="s">
        <v>149</v>
      </c>
      <c r="H22" s="1" t="s">
        <v>151</v>
      </c>
      <c r="I22" s="1" t="s">
        <v>148</v>
      </c>
      <c r="J22" s="1" t="s">
        <v>150</v>
      </c>
      <c r="K22" s="1" t="s">
        <v>152</v>
      </c>
      <c r="L22" s="1" t="b">
        <f t="shared" si="1"/>
        <v>1</v>
      </c>
      <c r="M22" s="1" t="b">
        <f t="shared" si="1"/>
        <v>1</v>
      </c>
      <c r="N22" s="1" t="b">
        <f t="shared" si="1"/>
        <v>1</v>
      </c>
      <c r="O22" s="1" t="str">
        <f t="shared" si="2"/>
        <v>Satisfied</v>
      </c>
      <c r="P22" s="1"/>
      <c r="Q22" s="1">
        <v>20</v>
      </c>
      <c r="R22" s="1">
        <v>38000</v>
      </c>
      <c r="S22" s="1" t="s">
        <v>231</v>
      </c>
      <c r="T22" s="1">
        <v>52000</v>
      </c>
      <c r="U22" s="1" t="s">
        <v>231</v>
      </c>
      <c r="V22" s="1">
        <f t="shared" si="3"/>
        <v>14000</v>
      </c>
      <c r="W22" s="1" t="str">
        <f t="shared" si="4"/>
        <v>Non-Uniform</v>
      </c>
      <c r="X22" s="1">
        <f t="shared" si="5"/>
        <v>36.840000000000003</v>
      </c>
    </row>
    <row r="23" spans="1:24" x14ac:dyDescent="0.2">
      <c r="A23" s="31">
        <v>21</v>
      </c>
      <c r="B23" s="42">
        <v>0.82</v>
      </c>
      <c r="C23" s="42">
        <v>0.95</v>
      </c>
      <c r="D23" s="42">
        <v>0.86</v>
      </c>
      <c r="E23" s="28">
        <v>1</v>
      </c>
      <c r="F23" s="31" t="s">
        <v>153</v>
      </c>
      <c r="G23" s="31" t="s">
        <v>155</v>
      </c>
      <c r="H23" s="31" t="s">
        <v>157</v>
      </c>
      <c r="I23" s="31" t="s">
        <v>154</v>
      </c>
      <c r="J23" s="31" t="s">
        <v>156</v>
      </c>
      <c r="K23" s="31" t="s">
        <v>158</v>
      </c>
      <c r="L23" s="31" t="b">
        <f t="shared" si="1"/>
        <v>1</v>
      </c>
      <c r="M23" s="31" t="b">
        <f t="shared" si="1"/>
        <v>1</v>
      </c>
      <c r="N23" s="31" t="b">
        <f t="shared" si="1"/>
        <v>1</v>
      </c>
      <c r="O23" s="31" t="str">
        <f t="shared" si="2"/>
        <v>Satisfied</v>
      </c>
      <c r="P23" s="31"/>
      <c r="Q23" s="31">
        <v>21</v>
      </c>
      <c r="R23" s="31">
        <v>1680000</v>
      </c>
      <c r="S23" s="31" t="s">
        <v>231</v>
      </c>
      <c r="T23" s="31">
        <v>4020000</v>
      </c>
      <c r="U23" s="31" t="s">
        <v>231</v>
      </c>
      <c r="V23" s="31">
        <f t="shared" si="3"/>
        <v>2340000</v>
      </c>
      <c r="W23" s="31" t="str">
        <f t="shared" si="4"/>
        <v>Non-Uniform</v>
      </c>
      <c r="X23" s="31">
        <f t="shared" si="5"/>
        <v>139.29</v>
      </c>
    </row>
    <row r="24" spans="1:24" x14ac:dyDescent="0.2">
      <c r="A24" s="1">
        <v>22</v>
      </c>
      <c r="B24" s="41">
        <v>0.87</v>
      </c>
      <c r="C24" s="41">
        <v>0.86</v>
      </c>
      <c r="D24" s="41">
        <v>0.87</v>
      </c>
      <c r="E24" s="28">
        <v>1</v>
      </c>
      <c r="F24" s="1" t="s">
        <v>159</v>
      </c>
      <c r="G24" s="1" t="s">
        <v>161</v>
      </c>
      <c r="H24" s="1" t="s">
        <v>112</v>
      </c>
      <c r="I24" s="1" t="s">
        <v>160</v>
      </c>
      <c r="J24" s="1" t="s">
        <v>162</v>
      </c>
      <c r="K24" s="1" t="s">
        <v>163</v>
      </c>
      <c r="L24" s="1" t="b">
        <f t="shared" si="1"/>
        <v>1</v>
      </c>
      <c r="M24" s="1" t="b">
        <f t="shared" si="1"/>
        <v>1</v>
      </c>
      <c r="N24" s="1" t="b">
        <f t="shared" si="1"/>
        <v>1</v>
      </c>
      <c r="O24" s="1" t="str">
        <f t="shared" si="2"/>
        <v>Satisfied</v>
      </c>
      <c r="P24" s="1"/>
      <c r="Q24" s="1">
        <v>22</v>
      </c>
      <c r="R24" s="1">
        <v>26000</v>
      </c>
      <c r="S24" s="1" t="s">
        <v>231</v>
      </c>
      <c r="T24" s="1">
        <v>28000</v>
      </c>
      <c r="U24" s="1" t="s">
        <v>231</v>
      </c>
      <c r="V24" s="1">
        <f t="shared" si="3"/>
        <v>2000</v>
      </c>
      <c r="W24" s="1" t="str">
        <f t="shared" si="4"/>
        <v>Non-Uniform</v>
      </c>
      <c r="X24" s="1">
        <f t="shared" si="5"/>
        <v>7.69</v>
      </c>
    </row>
    <row r="25" spans="1:24" x14ac:dyDescent="0.2">
      <c r="A25" s="1">
        <v>23</v>
      </c>
      <c r="B25" s="41">
        <v>0.89</v>
      </c>
      <c r="C25" s="41">
        <v>0.93</v>
      </c>
      <c r="D25" s="41">
        <v>0.94</v>
      </c>
      <c r="E25" s="28">
        <v>1</v>
      </c>
      <c r="F25" s="1" t="s">
        <v>164</v>
      </c>
      <c r="G25" s="1" t="s">
        <v>166</v>
      </c>
      <c r="H25" s="1" t="s">
        <v>168</v>
      </c>
      <c r="I25" s="1" t="s">
        <v>165</v>
      </c>
      <c r="J25" s="1" t="s">
        <v>167</v>
      </c>
      <c r="K25" s="1" t="s">
        <v>169</v>
      </c>
      <c r="L25" s="1" t="b">
        <f t="shared" si="1"/>
        <v>1</v>
      </c>
      <c r="M25" s="1" t="b">
        <f t="shared" si="1"/>
        <v>0</v>
      </c>
      <c r="N25" s="1" t="b">
        <f t="shared" si="1"/>
        <v>1</v>
      </c>
      <c r="O25" s="1" t="str">
        <f t="shared" si="2"/>
        <v>Violated</v>
      </c>
      <c r="P25" s="1"/>
      <c r="Q25" s="1">
        <v>23</v>
      </c>
      <c r="R25" s="1">
        <v>568000</v>
      </c>
      <c r="S25" s="1" t="s">
        <v>230</v>
      </c>
      <c r="T25" s="1">
        <v>622000</v>
      </c>
      <c r="U25" s="1" t="s">
        <v>230</v>
      </c>
      <c r="V25" s="1">
        <f t="shared" si="3"/>
        <v>54000</v>
      </c>
      <c r="W25" s="1" t="str">
        <f t="shared" si="4"/>
        <v>Non-Uniform</v>
      </c>
      <c r="X25" s="1">
        <f t="shared" si="5"/>
        <v>9.51</v>
      </c>
    </row>
    <row r="26" spans="1:24" x14ac:dyDescent="0.2">
      <c r="A26" s="31">
        <v>24</v>
      </c>
      <c r="B26" s="42">
        <v>0.94</v>
      </c>
      <c r="C26" s="42">
        <v>0.8</v>
      </c>
      <c r="D26" s="42">
        <v>0.84</v>
      </c>
      <c r="E26" s="28">
        <v>1</v>
      </c>
      <c r="F26" s="31" t="s">
        <v>170</v>
      </c>
      <c r="G26" s="31" t="s">
        <v>172</v>
      </c>
      <c r="H26" s="31" t="s">
        <v>174</v>
      </c>
      <c r="I26" s="31" t="s">
        <v>171</v>
      </c>
      <c r="J26" s="31" t="s">
        <v>173</v>
      </c>
      <c r="K26" s="31" t="s">
        <v>175</v>
      </c>
      <c r="L26" s="31" t="b">
        <f t="shared" si="1"/>
        <v>0</v>
      </c>
      <c r="M26" s="31" t="b">
        <f t="shared" si="1"/>
        <v>1</v>
      </c>
      <c r="N26" s="31" t="b">
        <f t="shared" si="1"/>
        <v>1</v>
      </c>
      <c r="O26" s="31" t="str">
        <f t="shared" si="2"/>
        <v>Violated</v>
      </c>
      <c r="P26" s="31"/>
      <c r="Q26" s="31">
        <v>24</v>
      </c>
      <c r="R26" s="31">
        <v>1480000</v>
      </c>
      <c r="S26" s="31" t="s">
        <v>230</v>
      </c>
      <c r="T26" s="31">
        <v>4380000</v>
      </c>
      <c r="U26" s="31" t="s">
        <v>230</v>
      </c>
      <c r="V26" s="31">
        <f t="shared" si="3"/>
        <v>2900000</v>
      </c>
      <c r="W26" s="31" t="str">
        <f t="shared" si="4"/>
        <v>Non-Uniform</v>
      </c>
      <c r="X26" s="31">
        <f t="shared" si="5"/>
        <v>195.95</v>
      </c>
    </row>
    <row r="27" spans="1:24" x14ac:dyDescent="0.2">
      <c r="A27" s="1">
        <v>25</v>
      </c>
      <c r="B27" s="41">
        <v>0.98</v>
      </c>
      <c r="C27" s="41">
        <v>0.95</v>
      </c>
      <c r="D27" s="41">
        <v>0.86</v>
      </c>
      <c r="E27" s="28">
        <v>1</v>
      </c>
      <c r="F27" s="1" t="s">
        <v>176</v>
      </c>
      <c r="G27" s="1" t="s">
        <v>178</v>
      </c>
      <c r="H27" s="1" t="s">
        <v>180</v>
      </c>
      <c r="I27" s="1" t="s">
        <v>177</v>
      </c>
      <c r="J27" s="1" t="s">
        <v>179</v>
      </c>
      <c r="K27" s="1" t="s">
        <v>181</v>
      </c>
      <c r="L27" s="1" t="b">
        <f t="shared" si="1"/>
        <v>1</v>
      </c>
      <c r="M27" s="1" t="b">
        <f t="shared" si="1"/>
        <v>1</v>
      </c>
      <c r="N27" s="1" t="b">
        <f t="shared" si="1"/>
        <v>0</v>
      </c>
      <c r="O27" s="1" t="str">
        <f t="shared" si="2"/>
        <v>Violated</v>
      </c>
      <c r="P27" s="1"/>
      <c r="Q27" s="1">
        <v>25</v>
      </c>
      <c r="R27" s="1">
        <v>4000</v>
      </c>
      <c r="S27" s="1" t="s">
        <v>230</v>
      </c>
      <c r="T27" s="1">
        <v>4000</v>
      </c>
      <c r="U27" s="1" t="s">
        <v>230</v>
      </c>
      <c r="V27" s="1">
        <f t="shared" si="3"/>
        <v>0</v>
      </c>
      <c r="W27" s="1" t="str">
        <f t="shared" si="4"/>
        <v>=</v>
      </c>
      <c r="X27" s="1">
        <f t="shared" si="5"/>
        <v>0</v>
      </c>
    </row>
    <row r="28" spans="1:24" x14ac:dyDescent="0.2">
      <c r="A28" s="1">
        <v>26</v>
      </c>
      <c r="B28" s="41">
        <v>0.9</v>
      </c>
      <c r="C28" s="41">
        <v>0.93</v>
      </c>
      <c r="D28" s="41">
        <v>0.8</v>
      </c>
      <c r="E28" s="28">
        <v>1</v>
      </c>
      <c r="F28" s="1" t="s">
        <v>182</v>
      </c>
      <c r="G28" s="1" t="s">
        <v>184</v>
      </c>
      <c r="H28" s="1" t="s">
        <v>186</v>
      </c>
      <c r="I28" s="1" t="s">
        <v>183</v>
      </c>
      <c r="J28" s="1" t="s">
        <v>185</v>
      </c>
      <c r="K28" s="1" t="s">
        <v>187</v>
      </c>
      <c r="L28" s="1" t="b">
        <f t="shared" si="1"/>
        <v>1</v>
      </c>
      <c r="M28" s="1" t="b">
        <f t="shared" si="1"/>
        <v>1</v>
      </c>
      <c r="N28" s="1" t="b">
        <f t="shared" si="1"/>
        <v>1</v>
      </c>
      <c r="O28" s="1" t="str">
        <f t="shared" si="2"/>
        <v>Satisfied</v>
      </c>
      <c r="P28" s="1"/>
      <c r="Q28" s="1">
        <v>26</v>
      </c>
      <c r="R28" s="1">
        <v>108000</v>
      </c>
      <c r="S28" s="1" t="s">
        <v>231</v>
      </c>
      <c r="T28" s="1">
        <v>210000</v>
      </c>
      <c r="U28" s="1" t="s">
        <v>231</v>
      </c>
      <c r="V28" s="1">
        <f t="shared" si="3"/>
        <v>102000</v>
      </c>
      <c r="W28" s="1" t="str">
        <f t="shared" si="4"/>
        <v>Non-Uniform</v>
      </c>
      <c r="X28" s="1">
        <f t="shared" si="5"/>
        <v>94.44</v>
      </c>
    </row>
    <row r="29" spans="1:24" x14ac:dyDescent="0.2">
      <c r="A29" s="1">
        <v>27</v>
      </c>
      <c r="B29" s="41">
        <v>0.93</v>
      </c>
      <c r="C29" s="41">
        <v>0.93</v>
      </c>
      <c r="D29" s="41">
        <v>0.85</v>
      </c>
      <c r="E29" s="28">
        <v>1</v>
      </c>
      <c r="F29" s="1" t="s">
        <v>188</v>
      </c>
      <c r="G29" s="1" t="s">
        <v>190</v>
      </c>
      <c r="H29" s="1" t="s">
        <v>192</v>
      </c>
      <c r="I29" s="1" t="s">
        <v>189</v>
      </c>
      <c r="J29" s="1" t="s">
        <v>191</v>
      </c>
      <c r="K29" s="1" t="s">
        <v>193</v>
      </c>
      <c r="L29" s="1" t="b">
        <f t="shared" si="1"/>
        <v>0</v>
      </c>
      <c r="M29" s="1" t="b">
        <f t="shared" si="1"/>
        <v>1</v>
      </c>
      <c r="N29" s="1" t="b">
        <f t="shared" si="1"/>
        <v>1</v>
      </c>
      <c r="O29" s="1" t="str">
        <f t="shared" si="2"/>
        <v>Violated</v>
      </c>
      <c r="P29" s="1"/>
      <c r="Q29" s="1">
        <v>27</v>
      </c>
      <c r="R29" s="1">
        <v>424000</v>
      </c>
      <c r="S29" s="1" t="s">
        <v>230</v>
      </c>
      <c r="T29" s="1">
        <v>1300000</v>
      </c>
      <c r="U29" s="1" t="s">
        <v>230</v>
      </c>
      <c r="V29" s="1">
        <f t="shared" si="3"/>
        <v>876000</v>
      </c>
      <c r="W29" s="1" t="str">
        <f t="shared" si="4"/>
        <v>Non-Uniform</v>
      </c>
      <c r="X29" s="1">
        <f t="shared" si="5"/>
        <v>206.6</v>
      </c>
    </row>
    <row r="30" spans="1:24" x14ac:dyDescent="0.2">
      <c r="A30" s="31">
        <v>28</v>
      </c>
      <c r="B30" s="42">
        <v>0.92</v>
      </c>
      <c r="C30" s="42">
        <v>0.93</v>
      </c>
      <c r="D30" s="42">
        <v>0.8</v>
      </c>
      <c r="E30" s="28">
        <v>1</v>
      </c>
      <c r="F30" s="31" t="s">
        <v>194</v>
      </c>
      <c r="G30" s="31" t="s">
        <v>196</v>
      </c>
      <c r="H30" s="31" t="s">
        <v>198</v>
      </c>
      <c r="I30" s="31" t="s">
        <v>195</v>
      </c>
      <c r="J30" s="31" t="s">
        <v>197</v>
      </c>
      <c r="K30" s="31" t="s">
        <v>199</v>
      </c>
      <c r="L30" s="31" t="b">
        <f t="shared" si="1"/>
        <v>1</v>
      </c>
      <c r="M30" s="31" t="b">
        <f t="shared" si="1"/>
        <v>0</v>
      </c>
      <c r="N30" s="31" t="b">
        <f t="shared" si="1"/>
        <v>1</v>
      </c>
      <c r="O30" s="31" t="str">
        <f t="shared" si="2"/>
        <v>Violated</v>
      </c>
      <c r="P30" s="31"/>
      <c r="Q30" s="31">
        <v>28</v>
      </c>
      <c r="R30" s="31">
        <v>2000000</v>
      </c>
      <c r="S30" s="31" t="s">
        <v>230</v>
      </c>
      <c r="T30" s="31">
        <v>2880000</v>
      </c>
      <c r="U30" s="31" t="s">
        <v>230</v>
      </c>
      <c r="V30" s="31">
        <f t="shared" si="3"/>
        <v>880000</v>
      </c>
      <c r="W30" s="31" t="str">
        <f t="shared" si="4"/>
        <v>Non-Uniform</v>
      </c>
      <c r="X30" s="31">
        <f t="shared" si="5"/>
        <v>44</v>
      </c>
    </row>
    <row r="31" spans="1:24" x14ac:dyDescent="0.2">
      <c r="A31" s="1">
        <v>29</v>
      </c>
      <c r="B31" s="41">
        <v>0.86</v>
      </c>
      <c r="C31" s="41">
        <v>0.84</v>
      </c>
      <c r="D31" s="41">
        <v>0.98</v>
      </c>
      <c r="E31" s="28">
        <v>1</v>
      </c>
      <c r="F31" s="1" t="s">
        <v>200</v>
      </c>
      <c r="G31" s="1" t="s">
        <v>202</v>
      </c>
      <c r="H31" s="1" t="s">
        <v>204</v>
      </c>
      <c r="I31" s="1" t="s">
        <v>201</v>
      </c>
      <c r="J31" s="1" t="s">
        <v>203</v>
      </c>
      <c r="K31" s="1" t="s">
        <v>205</v>
      </c>
      <c r="L31" s="1" t="b">
        <f t="shared" si="1"/>
        <v>1</v>
      </c>
      <c r="M31" s="1" t="b">
        <f t="shared" si="1"/>
        <v>1</v>
      </c>
      <c r="N31" s="1" t="b">
        <f t="shared" si="1"/>
        <v>1</v>
      </c>
      <c r="O31" s="1" t="str">
        <f t="shared" si="2"/>
        <v>Satisfied</v>
      </c>
      <c r="P31" s="1"/>
      <c r="Q31" s="1">
        <v>29</v>
      </c>
      <c r="R31" s="1">
        <v>228000</v>
      </c>
      <c r="S31" s="1" t="s">
        <v>231</v>
      </c>
      <c r="T31" s="1">
        <v>516000</v>
      </c>
      <c r="U31" s="1" t="s">
        <v>231</v>
      </c>
      <c r="V31" s="1">
        <f t="shared" si="3"/>
        <v>288000</v>
      </c>
      <c r="W31" s="1" t="str">
        <f t="shared" si="4"/>
        <v>Non-Uniform</v>
      </c>
      <c r="X31" s="1">
        <f t="shared" si="5"/>
        <v>126.32</v>
      </c>
    </row>
    <row r="32" spans="1:24" x14ac:dyDescent="0.2">
      <c r="A32" s="1">
        <v>30</v>
      </c>
      <c r="B32" s="41">
        <v>0.93</v>
      </c>
      <c r="C32" s="41">
        <v>0.95</v>
      </c>
      <c r="D32" s="41">
        <v>0.98</v>
      </c>
      <c r="E32" s="28">
        <v>1</v>
      </c>
      <c r="F32" s="1" t="s">
        <v>206</v>
      </c>
      <c r="G32" s="1" t="s">
        <v>208</v>
      </c>
      <c r="H32" s="1" t="s">
        <v>210</v>
      </c>
      <c r="I32" s="1" t="s">
        <v>207</v>
      </c>
      <c r="J32" s="1" t="s">
        <v>209</v>
      </c>
      <c r="K32" s="1" t="s">
        <v>211</v>
      </c>
      <c r="L32" s="1" t="b">
        <f t="shared" si="1"/>
        <v>1</v>
      </c>
      <c r="M32" s="1" t="b">
        <f t="shared" si="1"/>
        <v>1</v>
      </c>
      <c r="N32" s="1" t="b">
        <f t="shared" si="1"/>
        <v>1</v>
      </c>
      <c r="O32" s="1" t="str">
        <f t="shared" si="2"/>
        <v>Satisfied</v>
      </c>
      <c r="P32" s="1"/>
      <c r="Q32" s="1">
        <v>30</v>
      </c>
      <c r="R32" s="1">
        <v>180000</v>
      </c>
      <c r="S32" s="1" t="s">
        <v>231</v>
      </c>
      <c r="T32" s="1">
        <v>206000</v>
      </c>
      <c r="U32" s="1" t="s">
        <v>231</v>
      </c>
      <c r="V32" s="1">
        <f t="shared" si="3"/>
        <v>26000</v>
      </c>
      <c r="W32" s="1" t="str">
        <f t="shared" si="4"/>
        <v>Non-Uniform</v>
      </c>
      <c r="X32" s="1">
        <f t="shared" si="5"/>
        <v>14.44</v>
      </c>
    </row>
    <row r="33" spans="1:25" x14ac:dyDescent="0.2">
      <c r="A33" s="1">
        <v>31</v>
      </c>
      <c r="B33" s="41">
        <v>0.81</v>
      </c>
      <c r="C33" s="41">
        <v>0.92</v>
      </c>
      <c r="D33" s="41">
        <v>0.81</v>
      </c>
      <c r="E33" s="28">
        <v>1</v>
      </c>
      <c r="F33" s="1" t="s">
        <v>212</v>
      </c>
      <c r="G33" s="1" t="s">
        <v>214</v>
      </c>
      <c r="H33" s="1" t="s">
        <v>216</v>
      </c>
      <c r="I33" s="1" t="s">
        <v>213</v>
      </c>
      <c r="J33" s="1" t="s">
        <v>215</v>
      </c>
      <c r="K33" s="1" t="s">
        <v>217</v>
      </c>
      <c r="L33" s="1" t="b">
        <f t="shared" si="1"/>
        <v>1</v>
      </c>
      <c r="M33" s="1" t="b">
        <f t="shared" si="1"/>
        <v>1</v>
      </c>
      <c r="N33" s="1" t="b">
        <f t="shared" si="1"/>
        <v>1</v>
      </c>
      <c r="O33" s="1" t="str">
        <f t="shared" si="2"/>
        <v>Satisfied</v>
      </c>
      <c r="P33" s="1"/>
      <c r="Q33" s="1">
        <v>31</v>
      </c>
      <c r="R33" s="1">
        <v>16000</v>
      </c>
      <c r="S33" s="1" t="s">
        <v>231</v>
      </c>
      <c r="T33" s="1">
        <v>14000</v>
      </c>
      <c r="U33" s="1" t="s">
        <v>231</v>
      </c>
      <c r="V33" s="1">
        <f t="shared" si="3"/>
        <v>-2000</v>
      </c>
      <c r="W33" s="1" t="str">
        <f t="shared" si="4"/>
        <v>Uniform</v>
      </c>
      <c r="X33" s="1">
        <f t="shared" si="5"/>
        <v>-12.5</v>
      </c>
    </row>
    <row r="34" spans="1:25" x14ac:dyDescent="0.2">
      <c r="A34" s="1">
        <v>32</v>
      </c>
      <c r="B34" s="41">
        <v>0.98</v>
      </c>
      <c r="C34" s="41">
        <v>0.85</v>
      </c>
      <c r="D34" s="41">
        <v>0.94</v>
      </c>
      <c r="E34" s="28">
        <v>1</v>
      </c>
      <c r="F34" s="1" t="s">
        <v>218</v>
      </c>
      <c r="G34" s="1" t="s">
        <v>220</v>
      </c>
      <c r="H34" s="1" t="s">
        <v>48</v>
      </c>
      <c r="I34" s="1" t="s">
        <v>219</v>
      </c>
      <c r="J34" s="1" t="s">
        <v>221</v>
      </c>
      <c r="K34" s="1" t="s">
        <v>222</v>
      </c>
      <c r="L34" s="1" t="b">
        <f t="shared" si="1"/>
        <v>1</v>
      </c>
      <c r="M34" s="1" t="b">
        <f t="shared" si="1"/>
        <v>1</v>
      </c>
      <c r="N34" s="1" t="b">
        <f t="shared" si="1"/>
        <v>1</v>
      </c>
      <c r="O34" s="1" t="str">
        <f t="shared" si="2"/>
        <v>Satisfied</v>
      </c>
      <c r="P34" s="1"/>
      <c r="Q34" s="1">
        <v>32</v>
      </c>
      <c r="R34" s="1">
        <v>538000</v>
      </c>
      <c r="S34" s="1" t="s">
        <v>231</v>
      </c>
      <c r="T34" s="1">
        <v>1226000</v>
      </c>
      <c r="U34" s="1" t="s">
        <v>231</v>
      </c>
      <c r="V34" s="1">
        <f t="shared" si="3"/>
        <v>688000</v>
      </c>
      <c r="W34" s="1" t="str">
        <f t="shared" si="4"/>
        <v>Non-Uniform</v>
      </c>
      <c r="X34" s="1">
        <f t="shared" si="5"/>
        <v>127.88</v>
      </c>
    </row>
    <row r="35" spans="1:25" x14ac:dyDescent="0.2">
      <c r="A35" s="31">
        <v>33</v>
      </c>
      <c r="B35" s="42">
        <v>0.93</v>
      </c>
      <c r="C35" s="42">
        <v>0.86</v>
      </c>
      <c r="D35" s="42">
        <v>0.98</v>
      </c>
      <c r="E35" s="28">
        <v>1</v>
      </c>
      <c r="F35" s="31" t="s">
        <v>223</v>
      </c>
      <c r="G35" s="31" t="s">
        <v>225</v>
      </c>
      <c r="H35" s="31" t="s">
        <v>210</v>
      </c>
      <c r="I35" s="31" t="s">
        <v>224</v>
      </c>
      <c r="J35" s="31" t="s">
        <v>226</v>
      </c>
      <c r="K35" s="31" t="s">
        <v>227</v>
      </c>
      <c r="L35" s="31" t="b">
        <f t="shared" si="1"/>
        <v>0</v>
      </c>
      <c r="M35" s="31" t="b">
        <f t="shared" si="1"/>
        <v>1</v>
      </c>
      <c r="N35" s="31" t="b">
        <f t="shared" si="1"/>
        <v>1</v>
      </c>
      <c r="O35" s="31" t="str">
        <f t="shared" si="2"/>
        <v>Violated</v>
      </c>
      <c r="P35" s="31"/>
      <c r="Q35" s="31">
        <v>33</v>
      </c>
      <c r="R35" s="31">
        <v>1060000</v>
      </c>
      <c r="S35" s="31" t="s">
        <v>230</v>
      </c>
      <c r="T35" s="31">
        <v>3040000</v>
      </c>
      <c r="U35" s="31" t="s">
        <v>230</v>
      </c>
      <c r="V35" s="31">
        <f t="shared" si="3"/>
        <v>1980000</v>
      </c>
      <c r="W35" s="31" t="str">
        <f t="shared" si="4"/>
        <v>Non-Uniform</v>
      </c>
      <c r="X35" s="31">
        <f t="shared" si="5"/>
        <v>186.79</v>
      </c>
    </row>
    <row r="36" spans="1:25" x14ac:dyDescent="0.2">
      <c r="R36">
        <f>SUM(R3:R35)</f>
        <v>19872000</v>
      </c>
      <c r="S36" t="s">
        <v>241</v>
      </c>
      <c r="T36">
        <f t="shared" ref="T36:V36" si="6">SUM(T3:T35)</f>
        <v>33406000</v>
      </c>
      <c r="V36">
        <f t="shared" si="6"/>
        <v>13534000</v>
      </c>
      <c r="X36">
        <f>ROUND(AVERAGE(X3:X35),2)</f>
        <v>60.16</v>
      </c>
      <c r="Y36" s="39" t="s">
        <v>239</v>
      </c>
    </row>
    <row r="37" spans="1:25" x14ac:dyDescent="0.2">
      <c r="X37">
        <f>ROUND(STDEV((X3:X35)),2)</f>
        <v>61.8</v>
      </c>
      <c r="Y37" s="39" t="s">
        <v>240</v>
      </c>
    </row>
    <row r="41" spans="1:25" x14ac:dyDescent="0.2">
      <c r="E41" s="1" t="s">
        <v>242</v>
      </c>
      <c r="F41" s="1" t="s">
        <v>243</v>
      </c>
      <c r="G41" s="1" t="s">
        <v>244</v>
      </c>
      <c r="H41" s="1" t="s">
        <v>245</v>
      </c>
      <c r="I41" s="1" t="s">
        <v>246</v>
      </c>
      <c r="J41" s="1" t="s">
        <v>255</v>
      </c>
    </row>
    <row r="42" spans="1:25" x14ac:dyDescent="0.2">
      <c r="E42" s="1"/>
      <c r="F42" s="40">
        <v>300000</v>
      </c>
      <c r="G42" s="40">
        <v>2000</v>
      </c>
      <c r="H42" s="1">
        <v>2025</v>
      </c>
      <c r="I42" s="40">
        <v>3999000</v>
      </c>
      <c r="J42" s="1" t="s">
        <v>248</v>
      </c>
    </row>
    <row r="43" spans="1:25" x14ac:dyDescent="0.2">
      <c r="E43" s="31"/>
      <c r="F43" s="40">
        <v>5000000</v>
      </c>
      <c r="G43" s="40">
        <v>20000</v>
      </c>
      <c r="H43" s="1">
        <v>2017</v>
      </c>
      <c r="I43" s="40">
        <v>5000000</v>
      </c>
      <c r="J43" s="1" t="s">
        <v>256</v>
      </c>
    </row>
  </sheetData>
  <mergeCells count="2">
    <mergeCell ref="F1:H1"/>
    <mergeCell ref="I1:K1"/>
  </mergeCells>
  <dataValidations count="1">
    <dataValidation type="list" allowBlank="1" showInputMessage="1" showErrorMessage="1" sqref="S35 S3:S17 U32:U33 S24 U30 S26:S28 U12:U17 U21:U22 U24 U27 S21:S22 S32:S33 U3:U10" xr:uid="{71C8753F-9239-5D48-9DD1-D15AECB8AF5D}">
      <formula1>#REF!</formula1>
    </dataValidation>
  </dataValidations>
  <pageMargins left="0.7" right="0.7" top="0.75" bottom="0.75" header="0.3" footer="0.3"/>
  <ignoredErrors>
    <ignoredError sqref="F3:K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90</vt:lpstr>
      <vt:lpstr>95</vt:lpstr>
      <vt:lpstr>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cp:lastPrinted>2019-11-05T17:22:56Z</cp:lastPrinted>
  <dcterms:created xsi:type="dcterms:W3CDTF">2019-11-03T17:22:23Z</dcterms:created>
  <dcterms:modified xsi:type="dcterms:W3CDTF">2021-03-10T07:26:55Z</dcterms:modified>
</cp:coreProperties>
</file>